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اردیبهشت\ارمغان\"/>
    </mc:Choice>
  </mc:AlternateContent>
  <xr:revisionPtr revIDLastSave="0" documentId="13_ncr:1_{D13246D7-DDE4-43B8-B205-A2760B0FA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سهام'!#REF!</definedName>
    <definedName name="_xlnm._FilterDatabase" localSheetId="1" hidden="1">'سرمایه گذاری ها'!$E$12:$Q$14</definedName>
    <definedName name="_xlnm._FilterDatabase" localSheetId="2" hidden="1">سهام!$C$11:$Y$40</definedName>
    <definedName name="_xlnm.Print_Area" localSheetId="4">'اوراق مشارکت'!$A$1:$AN$23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سهام'!$A$1:$U$25</definedName>
    <definedName name="_xlnm.Print_Area" localSheetId="19">'درآمد ناشی از تغییر قیمت اوراق'!$A$1:$S$41</definedName>
    <definedName name="_xlnm.Print_Area" localSheetId="20">'درآمد ناشی از فروش'!$A$1:$U$23</definedName>
    <definedName name="_xlnm.Print_Area" localSheetId="14">'سایر درآمدها'!$A$1:$F$21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بهادار'!$A$1:$U$14</definedName>
    <definedName name="_xlnm.Print_Area" localSheetId="11">'سرمایه‌گذاری در سهام'!$A$1:$V$42</definedName>
    <definedName name="_xlnm.Print_Area" localSheetId="17">'سود اوراق بهادار'!$A$1:$T$14</definedName>
    <definedName name="_xlnm.Print_Area" localSheetId="18">'سود سپرده بانکی'!$A$1:$O$17</definedName>
    <definedName name="_xlnm.Print_Area" localSheetId="2">سهام!$A$1:$AB$43</definedName>
    <definedName name="_xlnm.Print_Area" localSheetId="0">'صفحه اول '!$A$1:$M$49</definedName>
    <definedName name="_xlnm.Print_Area" localSheetId="5">'گواهی سپرده'!$A$1:$AF$27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14" i="3" l="1"/>
  <c r="AL15" i="3"/>
  <c r="AL13" i="3"/>
  <c r="H11" i="15"/>
  <c r="H12" i="15"/>
  <c r="H13" i="15"/>
  <c r="H9" i="15"/>
  <c r="L40" i="11"/>
  <c r="D39" i="9"/>
  <c r="F39" i="9"/>
  <c r="H39" i="9"/>
  <c r="J39" i="9"/>
  <c r="L39" i="9"/>
  <c r="N39" i="9"/>
  <c r="P39" i="9"/>
  <c r="R39" i="9"/>
  <c r="D16" i="10"/>
  <c r="R16" i="10"/>
  <c r="P16" i="10"/>
  <c r="N16" i="10"/>
  <c r="L16" i="10"/>
  <c r="J16" i="10"/>
  <c r="H16" i="10"/>
  <c r="F16" i="10"/>
  <c r="T11" i="8"/>
  <c r="R11" i="8"/>
  <c r="P11" i="8"/>
  <c r="N11" i="8"/>
  <c r="L11" i="8"/>
  <c r="J11" i="8"/>
  <c r="D12" i="14"/>
  <c r="F12" i="14"/>
  <c r="F13" i="15"/>
  <c r="R12" i="12"/>
  <c r="N12" i="12"/>
  <c r="J12" i="12"/>
  <c r="F12" i="12"/>
  <c r="T40" i="11"/>
  <c r="D40" i="11"/>
  <c r="F40" i="11"/>
  <c r="H40" i="11"/>
  <c r="J40" i="11"/>
  <c r="N40" i="11"/>
  <c r="R40" i="11"/>
  <c r="L13" i="4"/>
  <c r="AF16" i="3"/>
  <c r="AH16" i="3"/>
  <c r="AJ16" i="3"/>
  <c r="E41" i="1"/>
  <c r="G41" i="1"/>
  <c r="I41" i="1"/>
  <c r="K41" i="1"/>
  <c r="M41" i="1"/>
  <c r="O41" i="1"/>
  <c r="Q41" i="1"/>
  <c r="S41" i="1"/>
  <c r="W41" i="1"/>
  <c r="Y41" i="1"/>
  <c r="D14" i="6"/>
  <c r="F14" i="6"/>
  <c r="H14" i="6"/>
  <c r="J14" i="6"/>
  <c r="AB16" i="3"/>
  <c r="Z16" i="3"/>
  <c r="X16" i="3"/>
  <c r="V16" i="3"/>
  <c r="T16" i="3"/>
  <c r="V40" i="11"/>
  <c r="H14" i="13"/>
  <c r="D14" i="13"/>
  <c r="L14" i="7" l="1"/>
  <c r="N14" i="7"/>
  <c r="F14" i="7"/>
  <c r="J14" i="7"/>
  <c r="H14" i="7"/>
  <c r="D14" i="7"/>
  <c r="M10" i="19" l="1"/>
  <c r="G10" i="19"/>
  <c r="E10" i="19"/>
  <c r="C10" i="19"/>
  <c r="O12" i="16"/>
  <c r="F9" i="15"/>
  <c r="W10" i="19"/>
  <c r="U10" i="19"/>
  <c r="Q10" i="19"/>
  <c r="O10" i="19"/>
  <c r="K10" i="19"/>
  <c r="I10" i="19"/>
  <c r="Y10" i="24"/>
  <c r="W10" i="24"/>
  <c r="U10" i="24"/>
  <c r="S10" i="24"/>
  <c r="Q10" i="24"/>
  <c r="O10" i="24"/>
  <c r="M10" i="24"/>
  <c r="K10" i="24"/>
  <c r="F12" i="15" l="1"/>
  <c r="O14" i="16"/>
  <c r="M14" i="16"/>
  <c r="K14" i="16"/>
  <c r="I14" i="16"/>
  <c r="G14" i="16"/>
  <c r="E14" i="16"/>
  <c r="F11" i="15"/>
  <c r="F15" i="15" s="1"/>
  <c r="E14" i="6"/>
  <c r="G14" i="6"/>
  <c r="I14" i="6"/>
  <c r="I12" i="16"/>
  <c r="L14" i="5" l="1"/>
  <c r="I15" i="16" l="1"/>
  <c r="E13" i="16" l="1"/>
  <c r="O13" i="16" l="1"/>
  <c r="M13" i="16"/>
  <c r="I13" i="16"/>
  <c r="I17" i="16" s="1"/>
  <c r="K13" i="16"/>
  <c r="G13" i="16" l="1"/>
  <c r="O15" i="16" l="1"/>
  <c r="E15" i="16"/>
  <c r="G15" i="16"/>
  <c r="K15" i="16"/>
  <c r="M15" i="16"/>
  <c r="M12" i="16"/>
  <c r="E12" i="16"/>
  <c r="G12" i="16"/>
  <c r="O17" i="16" l="1"/>
  <c r="Y9" i="19"/>
  <c r="J11" i="15"/>
  <c r="E17" i="16"/>
  <c r="G17" i="16"/>
  <c r="M17" i="16"/>
  <c r="K12" i="16"/>
  <c r="K17" i="16" s="1"/>
  <c r="AA24" i="1" l="1"/>
  <c r="AA25" i="1"/>
  <c r="L13" i="6"/>
  <c r="AA11" i="1"/>
  <c r="AA13" i="1"/>
  <c r="AA17" i="1"/>
  <c r="AA20" i="1"/>
  <c r="AA14" i="1"/>
  <c r="AA18" i="1"/>
  <c r="AA16" i="1"/>
  <c r="AA15" i="1"/>
  <c r="AA19" i="1"/>
  <c r="AA23" i="1"/>
  <c r="AA27" i="1"/>
  <c r="AA12" i="1"/>
  <c r="AA22" i="1"/>
  <c r="AA21" i="1"/>
  <c r="AA26" i="1"/>
  <c r="AA39" i="1"/>
  <c r="AA35" i="1"/>
  <c r="AA30" i="1"/>
  <c r="AA32" i="1"/>
  <c r="AA37" i="1"/>
  <c r="J9" i="15"/>
  <c r="AA28" i="1"/>
  <c r="AA33" i="1"/>
  <c r="Q13" i="16"/>
  <c r="J10" i="15"/>
  <c r="AA40" i="1"/>
  <c r="AA31" i="1"/>
  <c r="AA38" i="1"/>
  <c r="AA29" i="1"/>
  <c r="Q14" i="16"/>
  <c r="L10" i="6"/>
  <c r="AA36" i="1"/>
  <c r="AA34" i="1"/>
  <c r="Q15" i="16"/>
  <c r="Q12" i="16"/>
  <c r="J12" i="15"/>
  <c r="L12" i="6"/>
  <c r="L11" i="6"/>
  <c r="J13" i="15"/>
  <c r="AF14" i="5"/>
  <c r="H15" i="15" l="1"/>
  <c r="AA41" i="1"/>
  <c r="J15" i="15"/>
  <c r="L14" i="6"/>
  <c r="Y10" i="19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<sst xmlns="http://schemas.openxmlformats.org/spreadsheetml/2006/main" count="786" uniqueCount="220">
  <si>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</si>
  <si>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</si>
  <si>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</si>
  <si>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</si>
  <si>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</si>
  <si>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</si>
  <si>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</si>
  <si>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</si>
  <si>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</si>
  <si>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</si>
  <si>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</si>
  <si>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</si>
  <si>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</si>
  <si>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</si>
  <si>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</si>
  <si>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</si>
  <si>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</si>
  <si>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</si>
  <si>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</si>
  <si>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</si>
  <si>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</si>
  <si>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</si>
  <si>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</si>
  <si>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</si>
  <si>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</si>
  <si>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</si>
  <si>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</si>
  <si>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</si>
  <si>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</si>
  <si>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</si>
  <si>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</si>
  <si>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</si>
  <si>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</si>
  <si>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</si>
  <si>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</si>
  <si>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</si>
  <si>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</si>
  <si>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</si>
  <si>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</si>
  <si>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</si>
  <si>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</si>
  <si>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</si>
  <si>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</si>
  <si>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</si>
  <si>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</si>
  <si>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</si>
  <si>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</si>
  <si>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</si>
  <si>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</si>
  <si>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</si>
  <si>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</si>
  <si>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</si>
  <si>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</si>
  <si>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</si>
  <si>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</si>
  <si>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</si>
  <si>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</si>
  <si>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</si>
  <si>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</si>
  <si>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</si>
  <si>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</si>
  <si>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</si>
  <si>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</si>
  <si>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</si>
  <si>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</si>
  <si>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</si>
  <si>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</si>
  <si>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</si>
  <si>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</si>
  <si>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</si>
  <si>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</si>
  <si>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</si>
  <si>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</si>
  <si>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</si>
  <si>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</si>
  <si>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</si>
  <si>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</si>
  <si>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</si>
  <si>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</si>
  <si>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</si>
  <si>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</si>
  <si>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</si>
  <si>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</si>
  <si>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</si>
  <si>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</si>
  <si>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</si>
  <si>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</si>
  <si>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</si>
  <si>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</si>
  <si>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</si>
  <si>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</si>
  <si>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</si>
  <si>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</si>
  <si>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</si>
  <si>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</si>
  <si>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</si>
  <si>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</si>
  <si>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</si>
  <si>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</si>
  <si>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</si>
  <si>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</si>
  <si>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</si>
  <si>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</si>
  <si>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</si>
  <si>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</si>
  <si>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</si>
  <si>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</si>
  <si>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</si>
  <si>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</si>
  <si>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</si>
  <si>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</si>
  <si>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</si>
  <si>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</si>
  <si>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</si>
  <si>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</si>
  <si>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</si>
  <si>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</si>
  <si>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</si>
  <si>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</si>
  <si>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</si>
  <si>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</si>
  <si>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</si>
  <si>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</si>
  <si>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</si>
  <si>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</si>
  <si>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</si>
  <si>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</si>
  <si>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</si>
  <si>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</si>
  <si>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</si>
  <si>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</si>
  <si>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</si>
  <si>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</si>
  <si>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</si>
  <si>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</si>
  <si>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</si>
  <si>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</si>
  <si>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</si>
  <si>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</si>
  <si>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</si>
  <si>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</si>
  <si>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</si>
  <si>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</si>
  <si>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</si>
  <si>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</si>
  <si>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</si>
  <si>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</si>
  <si>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</si>
  <si>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</si>
  <si>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</si>
  <si>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</si>
  <si>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</si>
  <si>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</si>
  <si>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</si>
  <si>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</si>
  <si>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</si>
  <si>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</si>
  <si>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</si>
  <si>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</si>
  <si>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</si>
  <si>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</si>
  <si>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</si>
  <si>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</si>
  <si>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</si>
  <si>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</si>
  <si>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</si>
  <si>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بانک‌اقتصادنوین‌</t>
  </si>
  <si>
    <t xml:space="preserve"> 2-1-سرمایه گذاری در اوراق مشتقه</t>
  </si>
  <si>
    <t>1-1-سرمایه گذاری در سهام و حق تقدم سهام</t>
  </si>
  <si>
    <t>گروه مپنا (سهامی عام)</t>
  </si>
  <si>
    <t>5-3-  سایر درآمدها</t>
  </si>
  <si>
    <t>سیمرغ</t>
  </si>
  <si>
    <t>1-3-درآمد حاصل از سرمایه گذاری در واحدهای صندوق های سرمایه گذاری</t>
  </si>
  <si>
    <t>سرمایه‌گذاری‌غدیر(هلدینگ‌</t>
  </si>
  <si>
    <t>معدنی و صنعتی گل گهر</t>
  </si>
  <si>
    <t>توسعه‌معادن‌وفلزات‌</t>
  </si>
  <si>
    <t>ح . معدنی و صنعتی گل گهر</t>
  </si>
  <si>
    <t>بیمه کوثر</t>
  </si>
  <si>
    <t>شرکت ارتباطات سیار ایران</t>
  </si>
  <si>
    <t>رادیاتور ایران‌</t>
  </si>
  <si>
    <t xml:space="preserve">6-1- واحد های صندوق </t>
  </si>
  <si>
    <t>زامیاد</t>
  </si>
  <si>
    <t>بین‌المللی‌توسعه‌ساختمان</t>
  </si>
  <si>
    <t>کاشی‌ وسرامیک‌ حافظ‌</t>
  </si>
  <si>
    <t>ایران‌ ترانسفو</t>
  </si>
  <si>
    <t>فولاد امیرکبیرکاشان</t>
  </si>
  <si>
    <t>توکاریل</t>
  </si>
  <si>
    <t>مجتمع صنایع لاستیک یزد</t>
  </si>
  <si>
    <t>گروه اقتصادی مالی نگین</t>
  </si>
  <si>
    <t>تراکتورسازی‌ایران‌</t>
  </si>
  <si>
    <t>فراوردههای غذایی وقند چهارمحال</t>
  </si>
  <si>
    <t>شمش طلا GoldBar</t>
  </si>
  <si>
    <t>صنایع مادیران</t>
  </si>
  <si>
    <t>بانک خاورمیانه</t>
  </si>
  <si>
    <t>فجر انرژی خلیج فارس</t>
  </si>
  <si>
    <t>موتورسازان‌تراکتورسازی‌ایران‌</t>
  </si>
  <si>
    <t>پالایش نفت تبریز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</si>
  <si>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</si>
  <si>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</si>
  <si>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</si>
  <si>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</si>
  <si>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1405/01/31</t>
  </si>
  <si>
    <t>برای ماه منتهی به 1405/02/31</t>
  </si>
  <si>
    <t>1405/02/31</t>
  </si>
  <si>
    <t>پویا زرکان آق دره</t>
  </si>
  <si>
    <t>بانک ملت</t>
  </si>
  <si>
    <t>ملی‌ صنایع‌ مس‌ ایران‌</t>
  </si>
  <si>
    <t>ح . توسعه‌معادن‌وفلزات‌</t>
  </si>
  <si>
    <t>اسناد خزانه-م2بودجه04-070614</t>
  </si>
  <si>
    <t>بله</t>
  </si>
  <si>
    <t>1404/08/27</t>
  </si>
  <si>
    <t>1407/04/16</t>
  </si>
  <si>
    <t>اسناد خزانه-م4بودجه04-070816</t>
  </si>
  <si>
    <t>1404/07/19</t>
  </si>
  <si>
    <t>1407/07/18</t>
  </si>
  <si>
    <t>اسناد خزانه-م1-س.قوا03-060615</t>
  </si>
  <si>
    <t>1403/11/27</t>
  </si>
  <si>
    <t>1406/06/15</t>
  </si>
  <si>
    <t>تعدیل کارمزد کارگزار</t>
  </si>
  <si>
    <t>1405/02/30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</si>
</sst>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  <font>
      <sz val="14"/>
      <name val="B Zar"/>
      <charset val="178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7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vertical="top"/>
    </xf>
    <xf numFmtId="3" fontId="22" fillId="0" borderId="5" xfId="0" applyNumberFormat="1" applyFont="1" applyBorder="1" applyAlignment="1">
      <alignment vertical="top"/>
    </xf>
    <xf numFmtId="0" fontId="22" fillId="0" borderId="7" xfId="0" applyFont="1" applyBorder="1" applyAlignment="1">
      <alignment vertical="top"/>
    </xf>
    <xf numFmtId="3" fontId="22" fillId="0" borderId="7" xfId="0" applyNumberFormat="1" applyFont="1" applyBorder="1" applyAlignment="1">
      <alignment horizontal="right" vertical="top"/>
    </xf>
    <xf numFmtId="3" fontId="22" fillId="0" borderId="7" xfId="0" applyNumberFormat="1" applyFont="1" applyBorder="1" applyAlignment="1">
      <alignment vertical="top"/>
    </xf>
    <xf numFmtId="165" fontId="15" fillId="0" borderId="0" xfId="1" applyNumberFormat="1" applyFont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20" fillId="0" borderId="0" xfId="1" applyNumberFormat="1" applyFont="1" applyAlignment="1">
      <alignment horizontal="center" vertical="center"/>
    </xf>
    <xf numFmtId="4" fontId="22" fillId="0" borderId="5" xfId="0" applyNumberFormat="1" applyFont="1" applyBorder="1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5" fontId="5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165" fontId="2" fillId="0" borderId="0" xfId="1" applyNumberFormat="1" applyFont="1" applyAlignment="1">
      <alignment wrapText="1"/>
    </xf>
    <xf numFmtId="165" fontId="2" fillId="0" borderId="0" xfId="1" applyNumberFormat="1" applyFont="1" applyBorder="1" applyAlignment="1">
      <alignment wrapText="1"/>
    </xf>
    <xf numFmtId="165" fontId="8" fillId="0" borderId="0" xfId="1" applyNumberFormat="1" applyFont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165" fontId="0" fillId="0" borderId="0" xfId="1" applyNumberFormat="1" applyFont="1"/>
    <xf numFmtId="165" fontId="14" fillId="0" borderId="0" xfId="1" applyNumberFormat="1" applyFont="1"/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165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3" borderId="0" xfId="0" applyFill="1"/>
    <xf numFmtId="165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0" fontId="29" fillId="0" borderId="0" xfId="0" applyFont="1" applyBorder="1"/>
    <xf numFmtId="0" fontId="29" fillId="0" borderId="0" xfId="0" applyFont="1"/>
    <xf numFmtId="165" fontId="29" fillId="0" borderId="0" xfId="1" applyNumberFormat="1" applyFont="1"/>
    <xf numFmtId="165" fontId="30" fillId="0" borderId="0" xfId="1" applyNumberFormat="1" applyFont="1"/>
    <xf numFmtId="0" fontId="2" fillId="0" borderId="4" xfId="0" applyFont="1" applyBorder="1"/>
    <xf numFmtId="165" fontId="2" fillId="0" borderId="4" xfId="0" applyNumberFormat="1" applyFont="1" applyBorder="1"/>
    <xf numFmtId="165" fontId="4" fillId="0" borderId="0" xfId="1" applyNumberFormat="1" applyFont="1"/>
    <xf numFmtId="165" fontId="4" fillId="0" borderId="4" xfId="0" applyNumberFormat="1" applyFont="1" applyBorder="1"/>
    <xf numFmtId="165" fontId="4" fillId="0" borderId="4" xfId="1" applyNumberFormat="1" applyFont="1" applyBorder="1"/>
    <xf numFmtId="0" fontId="4" fillId="0" borderId="8" xfId="0" applyFont="1" applyBorder="1"/>
    <xf numFmtId="165" fontId="7" fillId="0" borderId="0" xfId="1" applyNumberFormat="1" applyFont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 wrapText="1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65" fontId="3" fillId="0" borderId="0" xfId="1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590549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89468B-1141-BCE9-7CD6-84DD13EF6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1" y="0"/>
          <a:ext cx="790574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G18" sqref="G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zoomScaleNormal="85" zoomScaleSheetLayoutView="100" workbookViewId="0">
      <selection activeCell="J15" sqref="J15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203" t="s">
        <v>165</v>
      </c>
      <c r="C2" s="203"/>
      <c r="D2" s="203"/>
      <c r="E2" s="203"/>
      <c r="F2" s="203"/>
      <c r="G2" s="203"/>
      <c r="H2" s="203"/>
      <c r="I2" s="203"/>
      <c r="J2" s="203"/>
    </row>
    <row r="3" spans="2:30" ht="26.25" customHeight="1" x14ac:dyDescent="0.55000000000000004">
      <c r="B3" s="203" t="s">
        <v>37</v>
      </c>
      <c r="C3" s="203"/>
      <c r="D3" s="203"/>
      <c r="E3" s="203"/>
      <c r="F3" s="203"/>
      <c r="G3" s="203"/>
      <c r="H3" s="203"/>
      <c r="I3" s="203"/>
      <c r="J3" s="203"/>
    </row>
    <row r="4" spans="2:30" ht="26.25" customHeight="1" x14ac:dyDescent="0.55000000000000004">
      <c r="B4" s="203" t="s">
        <v>202</v>
      </c>
      <c r="C4" s="203"/>
      <c r="D4" s="203"/>
      <c r="E4" s="203"/>
      <c r="F4" s="203"/>
      <c r="G4" s="203"/>
      <c r="H4" s="203"/>
      <c r="I4" s="203"/>
      <c r="J4" s="203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50" t="s">
        <v>41</v>
      </c>
      <c r="C8" s="29"/>
      <c r="D8" s="97" t="s">
        <v>93</v>
      </c>
      <c r="E8" s="29"/>
      <c r="F8" s="250" t="s">
        <v>34</v>
      </c>
      <c r="G8" s="29"/>
      <c r="H8" s="250" t="s">
        <v>57</v>
      </c>
      <c r="I8" s="29"/>
      <c r="J8" s="250" t="s">
        <v>11</v>
      </c>
    </row>
    <row r="9" spans="2:30" s="4" customFormat="1" ht="26.25" customHeight="1" x14ac:dyDescent="0.55000000000000004">
      <c r="B9" s="4" t="s">
        <v>98</v>
      </c>
      <c r="D9" s="109" t="s">
        <v>97</v>
      </c>
      <c r="F9" s="60">
        <f>'سرمایه‌گذاری در سهام'!J40</f>
        <v>-2567010704</v>
      </c>
      <c r="H9" s="113">
        <f>'سرمایه‌گذاری در سهام'!J40/'سرمایه گذاری ها'!O17</f>
        <v>-1.5132792380580283E-2</v>
      </c>
      <c r="I9" s="6"/>
      <c r="J9" s="113">
        <f>F9/'سرمایه گذاری ها'!$O$17</f>
        <v>-1.5132792380580283E-2</v>
      </c>
    </row>
    <row r="10" spans="2:30" s="4" customFormat="1" ht="26.25" customHeight="1" x14ac:dyDescent="0.55000000000000004">
      <c r="B10" s="4" t="s">
        <v>95</v>
      </c>
      <c r="D10" s="110" t="s">
        <v>162</v>
      </c>
      <c r="F10" s="60">
        <v>0</v>
      </c>
      <c r="H10" s="113">
        <v>0</v>
      </c>
      <c r="I10" s="6"/>
      <c r="J10" s="113">
        <f>F10/'سرمایه گذاری ها'!$O$17</f>
        <v>0</v>
      </c>
    </row>
    <row r="11" spans="2:30" s="4" customFormat="1" ht="26.25" customHeight="1" x14ac:dyDescent="0.55000000000000004">
      <c r="B11" s="4" t="s">
        <v>64</v>
      </c>
      <c r="D11" s="110" t="s">
        <v>146</v>
      </c>
      <c r="F11" s="60">
        <f>'سایر درآمدها'!F12</f>
        <v>129813387</v>
      </c>
      <c r="H11" s="113">
        <f>'سایر درآمدها'!D11/'سرمایه گذاری ها'!$O$17</f>
        <v>1.0544434474489032E-4</v>
      </c>
      <c r="I11" s="6"/>
      <c r="J11" s="113">
        <f>F11/'سرمایه گذاری ها'!$O$17</f>
        <v>7.6526328099445261E-4</v>
      </c>
    </row>
    <row r="12" spans="2:30" s="4" customFormat="1" ht="26.25" customHeight="1" x14ac:dyDescent="0.55000000000000004">
      <c r="B12" s="4" t="s">
        <v>94</v>
      </c>
      <c r="D12" s="110" t="s">
        <v>161</v>
      </c>
      <c r="F12" s="60">
        <f>'درآمد سپرده بانکی'!D14</f>
        <v>1750449</v>
      </c>
      <c r="H12" s="113">
        <f>'درآمد سپرده بانکی'!D14/'سرمایه گذاری ها'!$O$17</f>
        <v>1.0319077068326232E-5</v>
      </c>
      <c r="I12" s="6"/>
      <c r="J12" s="113">
        <f>F12/'سرمایه گذاری ها'!$O$17</f>
        <v>1.0319077068326232E-5</v>
      </c>
    </row>
    <row r="13" spans="2:30" s="4" customFormat="1" ht="26.25" customHeight="1" x14ac:dyDescent="0.55000000000000004">
      <c r="B13" s="4" t="s">
        <v>96</v>
      </c>
      <c r="D13" s="110" t="s">
        <v>163</v>
      </c>
      <c r="F13" s="60">
        <f>'سرمایه‌گذاری در اوراق بهادار'!J12</f>
        <v>114347192</v>
      </c>
      <c r="H13" s="113">
        <f>'سرمایه‌گذاری در اوراق بهادار'!J12/'سرمایه گذاری ها'!$O$17</f>
        <v>6.7408846918401899E-4</v>
      </c>
      <c r="I13" s="6"/>
      <c r="J13" s="113">
        <f>F13/'سرمایه گذاری ها'!$O$17</f>
        <v>6.7408846918401899E-4</v>
      </c>
    </row>
    <row r="14" spans="2:30" s="4" customFormat="1" ht="26.25" customHeight="1" x14ac:dyDescent="0.55000000000000004">
      <c r="F14" s="60"/>
      <c r="H14" s="112"/>
      <c r="I14" s="6"/>
      <c r="J14" s="113"/>
    </row>
    <row r="15" spans="2:30" ht="24.75" thickBot="1" x14ac:dyDescent="0.65">
      <c r="B15" s="23" t="s">
        <v>65</v>
      </c>
      <c r="D15" s="23"/>
      <c r="F15" s="61">
        <f>SUM(F9:F14)</f>
        <v>-2321099676</v>
      </c>
      <c r="G15" s="18"/>
      <c r="H15" s="111">
        <f>SUM(H9:H14)</f>
        <v>-1.4342940489583048E-2</v>
      </c>
      <c r="I15" s="50"/>
      <c r="J15" s="114">
        <f>SUM(J9:J14)</f>
        <v>-1.3683121553333486E-2</v>
      </c>
    </row>
    <row r="16" spans="2:30" ht="21.75" thickTop="1" x14ac:dyDescent="0.55000000000000004">
      <c r="F16" s="3"/>
    </row>
    <row r="19" spans="2:12" x14ac:dyDescent="0.55000000000000004">
      <c r="J19" s="80"/>
    </row>
    <row r="20" spans="2:12" ht="26.25" customHeight="1" x14ac:dyDescent="0.75">
      <c r="B20" s="249">
        <v>9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6"/>
  <sheetViews>
    <sheetView rightToLeft="1" view="pageBreakPreview" zoomScaleNormal="100" zoomScaleSheetLayoutView="100" workbookViewId="0">
      <selection activeCell="G11" sqref="G11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28" t="s">
        <v>165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</row>
    <row r="2" spans="1:21" ht="25.5" x14ac:dyDescent="0.25">
      <c r="A2" s="228" t="s">
        <v>37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</row>
    <row r="3" spans="1:21" ht="25.5" x14ac:dyDescent="0.25">
      <c r="A3" s="228" t="s">
        <v>202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</row>
    <row r="4" spans="1:21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</row>
    <row r="5" spans="1:21" ht="24" x14ac:dyDescent="0.25">
      <c r="A5" s="251" t="s">
        <v>172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</row>
    <row r="6" spans="1:21" ht="21" x14ac:dyDescent="0.25">
      <c r="A6" s="98"/>
      <c r="B6" s="98"/>
      <c r="C6" s="226" t="s">
        <v>39</v>
      </c>
      <c r="D6" s="226"/>
      <c r="E6" s="226"/>
      <c r="F6" s="226"/>
      <c r="G6" s="226"/>
      <c r="H6" s="226"/>
      <c r="I6" s="226"/>
      <c r="J6" s="226"/>
      <c r="K6" s="226"/>
      <c r="L6" s="98"/>
      <c r="M6" s="226" t="s">
        <v>99</v>
      </c>
      <c r="N6" s="226"/>
      <c r="O6" s="226"/>
      <c r="P6" s="226"/>
      <c r="Q6" s="226"/>
      <c r="R6" s="226"/>
      <c r="S6" s="226"/>
      <c r="T6" s="226"/>
      <c r="U6" s="226"/>
    </row>
    <row r="7" spans="1:21" ht="21" x14ac:dyDescent="0.25">
      <c r="A7" s="98"/>
      <c r="B7" s="98"/>
      <c r="C7" s="99"/>
      <c r="D7" s="99"/>
      <c r="E7" s="99"/>
      <c r="F7" s="99"/>
      <c r="G7" s="99"/>
      <c r="H7" s="99"/>
      <c r="I7" s="223" t="s">
        <v>59</v>
      </c>
      <c r="J7" s="223"/>
      <c r="K7" s="223"/>
      <c r="L7" s="98"/>
      <c r="M7" s="99"/>
      <c r="N7" s="99"/>
      <c r="O7" s="99"/>
      <c r="P7" s="99"/>
      <c r="Q7" s="99"/>
      <c r="R7" s="99"/>
      <c r="S7" s="223" t="s">
        <v>59</v>
      </c>
      <c r="T7" s="223"/>
      <c r="U7" s="223"/>
    </row>
    <row r="8" spans="1:21" ht="21" x14ac:dyDescent="0.25">
      <c r="A8" s="100" t="s">
        <v>89</v>
      </c>
      <c r="B8" s="98"/>
      <c r="C8" s="100" t="s">
        <v>100</v>
      </c>
      <c r="D8" s="98"/>
      <c r="E8" s="100" t="s">
        <v>55</v>
      </c>
      <c r="F8" s="98"/>
      <c r="G8" s="100" t="s">
        <v>56</v>
      </c>
      <c r="H8" s="98"/>
      <c r="I8" s="101" t="s">
        <v>34</v>
      </c>
      <c r="J8" s="99"/>
      <c r="K8" s="101" t="s">
        <v>57</v>
      </c>
      <c r="L8" s="98"/>
      <c r="M8" s="100" t="s">
        <v>100</v>
      </c>
      <c r="N8" s="98"/>
      <c r="O8" s="100" t="s">
        <v>55</v>
      </c>
      <c r="P8" s="98"/>
      <c r="Q8" s="100" t="s">
        <v>56</v>
      </c>
      <c r="R8" s="98"/>
      <c r="S8" s="101" t="s">
        <v>34</v>
      </c>
      <c r="T8" s="99"/>
      <c r="U8" s="101" t="s">
        <v>57</v>
      </c>
    </row>
    <row r="9" spans="1:21" ht="18.75" x14ac:dyDescent="0.25">
      <c r="A9" s="153"/>
      <c r="C9" s="116"/>
      <c r="D9" s="98"/>
      <c r="E9" s="116"/>
      <c r="F9" s="98"/>
      <c r="G9" s="116"/>
      <c r="H9" s="98"/>
      <c r="I9" s="116"/>
      <c r="J9" s="98"/>
      <c r="K9" s="117"/>
      <c r="L9" s="98"/>
      <c r="M9" s="116"/>
      <c r="N9" s="98"/>
      <c r="O9" s="154"/>
      <c r="Q9" s="166"/>
      <c r="R9" s="98"/>
      <c r="S9" s="166"/>
      <c r="T9" s="116"/>
      <c r="U9" s="165"/>
    </row>
    <row r="10" spans="1:21" x14ac:dyDescent="0.25">
      <c r="Q10" s="167"/>
    </row>
    <row r="15" spans="1:21" ht="30" x14ac:dyDescent="0.75">
      <c r="K15" s="44">
        <v>10</v>
      </c>
    </row>
    <row r="16" spans="1:21" ht="21" x14ac:dyDescent="0.55000000000000004"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</row>
  </sheetData>
  <sortState xmlns:xlrd2="http://schemas.microsoft.com/office/spreadsheetml/2017/richdata2" ref="A9:S9">
    <sortCondition descending="1" ref="S9"/>
  </sortState>
  <mergeCells count="9">
    <mergeCell ref="B16:U16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3"/>
  <sheetViews>
    <sheetView rightToLeft="1" view="pageBreakPreview" topLeftCell="A13" zoomScale="80" zoomScaleNormal="90" zoomScaleSheetLayoutView="80" workbookViewId="0">
      <selection activeCell="J40" sqref="J40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52" t="s">
        <v>164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</row>
    <row r="3" spans="2:28" ht="35.25" x14ac:dyDescent="0.55000000000000004">
      <c r="B3" s="252" t="s">
        <v>37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2:28" ht="35.25" x14ac:dyDescent="0.55000000000000004">
      <c r="B4" s="252" t="s">
        <v>202</v>
      </c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</row>
    <row r="7" spans="2:28" s="2" customFormat="1" ht="30" x14ac:dyDescent="0.55000000000000004">
      <c r="B7" s="12" t="s">
        <v>151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204" t="s">
        <v>1</v>
      </c>
      <c r="D8" s="205" t="s">
        <v>39</v>
      </c>
      <c r="E8" s="205" t="s">
        <v>39</v>
      </c>
      <c r="F8" s="205" t="s">
        <v>39</v>
      </c>
      <c r="G8" s="205" t="s">
        <v>39</v>
      </c>
      <c r="H8" s="205" t="s">
        <v>39</v>
      </c>
      <c r="I8" s="205" t="s">
        <v>39</v>
      </c>
      <c r="J8" s="205" t="s">
        <v>39</v>
      </c>
      <c r="K8" s="205" t="s">
        <v>39</v>
      </c>
      <c r="L8" s="205" t="s">
        <v>39</v>
      </c>
      <c r="N8" s="205" t="s">
        <v>40</v>
      </c>
      <c r="O8" s="205" t="s">
        <v>40</v>
      </c>
      <c r="P8" s="205" t="s">
        <v>40</v>
      </c>
      <c r="Q8" s="205" t="s">
        <v>40</v>
      </c>
      <c r="R8" s="205" t="s">
        <v>40</v>
      </c>
      <c r="S8" s="205" t="s">
        <v>40</v>
      </c>
      <c r="T8" s="205" t="s">
        <v>40</v>
      </c>
      <c r="U8" s="205" t="s">
        <v>40</v>
      </c>
      <c r="V8" s="205" t="s">
        <v>40</v>
      </c>
    </row>
    <row r="9" spans="2:28" s="32" customFormat="1" ht="55.5" customHeight="1" x14ac:dyDescent="0.25">
      <c r="B9" s="204" t="s">
        <v>1</v>
      </c>
      <c r="D9" s="253" t="s">
        <v>54</v>
      </c>
      <c r="E9" s="33"/>
      <c r="F9" s="253" t="s">
        <v>55</v>
      </c>
      <c r="G9" s="33"/>
      <c r="H9" s="253" t="s">
        <v>56</v>
      </c>
      <c r="I9" s="33"/>
      <c r="J9" s="253" t="s">
        <v>34</v>
      </c>
      <c r="K9" s="33"/>
      <c r="L9" s="253" t="s">
        <v>57</v>
      </c>
      <c r="N9" s="253" t="s">
        <v>54</v>
      </c>
      <c r="O9" s="33"/>
      <c r="P9" s="253" t="s">
        <v>55</v>
      </c>
      <c r="Q9" s="33"/>
      <c r="R9" s="253" t="s">
        <v>56</v>
      </c>
      <c r="S9" s="33"/>
      <c r="T9" s="253" t="s">
        <v>34</v>
      </c>
      <c r="U9" s="33"/>
      <c r="V9" s="253" t="s">
        <v>57</v>
      </c>
    </row>
    <row r="10" spans="2:28" x14ac:dyDescent="0.55000000000000004">
      <c r="B10" s="4" t="s">
        <v>182</v>
      </c>
      <c r="D10" s="60">
        <v>0</v>
      </c>
      <c r="E10" s="94"/>
      <c r="F10" s="60">
        <v>681610600</v>
      </c>
      <c r="G10" s="94"/>
      <c r="H10" s="60">
        <v>0</v>
      </c>
      <c r="I10" s="94"/>
      <c r="J10" s="60">
        <v>681610600</v>
      </c>
      <c r="K10" s="94"/>
      <c r="L10" s="104">
        <v>-36.33</v>
      </c>
      <c r="M10" s="94"/>
      <c r="N10" s="60">
        <v>0</v>
      </c>
      <c r="O10" s="94"/>
      <c r="P10" s="60">
        <v>681610600</v>
      </c>
      <c r="Q10" s="94"/>
      <c r="R10" s="60">
        <v>0</v>
      </c>
      <c r="S10" s="94"/>
      <c r="T10" s="60">
        <v>681610600</v>
      </c>
      <c r="U10" s="94"/>
      <c r="V10" s="137">
        <v>-27.09</v>
      </c>
    </row>
    <row r="11" spans="2:28" x14ac:dyDescent="0.55000000000000004">
      <c r="B11" s="4" t="s">
        <v>175</v>
      </c>
      <c r="D11" s="60">
        <v>0</v>
      </c>
      <c r="E11" s="94"/>
      <c r="F11" s="60">
        <v>640436881</v>
      </c>
      <c r="G11" s="94"/>
      <c r="H11" s="60">
        <v>0</v>
      </c>
      <c r="I11" s="94"/>
      <c r="J11" s="60">
        <v>640436881</v>
      </c>
      <c r="K11" s="94"/>
      <c r="L11" s="104">
        <v>-34.14</v>
      </c>
      <c r="M11" s="94"/>
      <c r="N11" s="60">
        <v>0</v>
      </c>
      <c r="O11" s="94"/>
      <c r="P11" s="60">
        <v>640436881</v>
      </c>
      <c r="Q11" s="94"/>
      <c r="R11" s="60">
        <v>0</v>
      </c>
      <c r="S11" s="94"/>
      <c r="T11" s="60">
        <v>640436881</v>
      </c>
      <c r="U11" s="94"/>
      <c r="V11" s="138">
        <v>-25.46</v>
      </c>
    </row>
    <row r="12" spans="2:28" x14ac:dyDescent="0.55000000000000004">
      <c r="B12" s="4" t="s">
        <v>190</v>
      </c>
      <c r="D12" s="60">
        <v>0</v>
      </c>
      <c r="E12" s="94"/>
      <c r="F12" s="60">
        <v>421714749</v>
      </c>
      <c r="G12" s="94"/>
      <c r="H12" s="60">
        <v>0</v>
      </c>
      <c r="I12" s="94"/>
      <c r="J12" s="60">
        <v>421714749</v>
      </c>
      <c r="K12" s="94"/>
      <c r="L12" s="104">
        <v>-22.48</v>
      </c>
      <c r="M12" s="94"/>
      <c r="N12" s="60">
        <v>0</v>
      </c>
      <c r="O12" s="94"/>
      <c r="P12" s="60">
        <v>421714749</v>
      </c>
      <c r="Q12" s="94"/>
      <c r="R12" s="60">
        <v>0</v>
      </c>
      <c r="S12" s="94"/>
      <c r="T12" s="60">
        <v>421714749</v>
      </c>
      <c r="U12" s="94"/>
      <c r="V12" s="138">
        <v>-16.760000000000002</v>
      </c>
    </row>
    <row r="13" spans="2:28" x14ac:dyDescent="0.55000000000000004">
      <c r="B13" s="4" t="s">
        <v>183</v>
      </c>
      <c r="D13" s="60">
        <v>0</v>
      </c>
      <c r="E13" s="94"/>
      <c r="F13" s="60">
        <v>315541859</v>
      </c>
      <c r="G13" s="94"/>
      <c r="H13" s="60">
        <v>0</v>
      </c>
      <c r="I13" s="94"/>
      <c r="J13" s="60">
        <v>315541859</v>
      </c>
      <c r="K13" s="94"/>
      <c r="L13" s="104">
        <v>-16.82</v>
      </c>
      <c r="M13" s="94"/>
      <c r="N13" s="60">
        <v>0</v>
      </c>
      <c r="O13" s="94"/>
      <c r="P13" s="60">
        <v>315541859</v>
      </c>
      <c r="Q13" s="94"/>
      <c r="R13" s="60">
        <v>0</v>
      </c>
      <c r="S13" s="94"/>
      <c r="T13" s="60">
        <v>315541859</v>
      </c>
      <c r="U13" s="94"/>
      <c r="V13" s="138">
        <v>-12.54</v>
      </c>
    </row>
    <row r="14" spans="2:28" x14ac:dyDescent="0.55000000000000004">
      <c r="B14" s="4" t="s">
        <v>191</v>
      </c>
      <c r="D14" s="60">
        <v>0</v>
      </c>
      <c r="E14" s="94"/>
      <c r="F14" s="60">
        <v>1001143236</v>
      </c>
      <c r="G14" s="94"/>
      <c r="H14" s="60">
        <v>0</v>
      </c>
      <c r="I14" s="94"/>
      <c r="J14" s="60">
        <v>1001143236</v>
      </c>
      <c r="K14" s="94"/>
      <c r="L14" s="104">
        <v>-53.36</v>
      </c>
      <c r="M14" s="94"/>
      <c r="N14" s="60">
        <v>0</v>
      </c>
      <c r="O14" s="94"/>
      <c r="P14" s="60">
        <v>263118227</v>
      </c>
      <c r="Q14" s="94"/>
      <c r="R14" s="60">
        <v>0</v>
      </c>
      <c r="S14" s="94"/>
      <c r="T14" s="60">
        <v>263118227</v>
      </c>
      <c r="U14" s="94"/>
      <c r="V14" s="138">
        <v>-10.46</v>
      </c>
    </row>
    <row r="15" spans="2:28" x14ac:dyDescent="0.55000000000000004">
      <c r="B15" s="4" t="s">
        <v>174</v>
      </c>
      <c r="D15" s="60">
        <v>660970617</v>
      </c>
      <c r="E15" s="94"/>
      <c r="F15" s="60">
        <v>-692952706</v>
      </c>
      <c r="G15" s="94"/>
      <c r="H15" s="60">
        <v>0</v>
      </c>
      <c r="I15" s="94"/>
      <c r="J15" s="60">
        <v>-31982089</v>
      </c>
      <c r="K15" s="94"/>
      <c r="L15" s="104">
        <v>1.7</v>
      </c>
      <c r="M15" s="94"/>
      <c r="N15" s="60">
        <v>660970617</v>
      </c>
      <c r="O15" s="94"/>
      <c r="P15" s="60">
        <v>-414527226</v>
      </c>
      <c r="Q15" s="94"/>
      <c r="R15" s="60">
        <v>0</v>
      </c>
      <c r="S15" s="94"/>
      <c r="T15" s="60">
        <v>246443391</v>
      </c>
      <c r="U15" s="94"/>
      <c r="V15" s="138">
        <v>-9.8000000000000007</v>
      </c>
    </row>
    <row r="16" spans="2:28" x14ac:dyDescent="0.55000000000000004">
      <c r="B16" s="4" t="s">
        <v>178</v>
      </c>
      <c r="D16" s="60">
        <v>0</v>
      </c>
      <c r="E16" s="94"/>
      <c r="F16" s="60">
        <v>225535206</v>
      </c>
      <c r="G16" s="94"/>
      <c r="H16" s="60">
        <v>0</v>
      </c>
      <c r="I16" s="94"/>
      <c r="J16" s="60">
        <v>225535206</v>
      </c>
      <c r="K16" s="94"/>
      <c r="L16" s="104">
        <v>-12.02</v>
      </c>
      <c r="M16" s="94"/>
      <c r="N16" s="60">
        <v>0</v>
      </c>
      <c r="O16" s="94"/>
      <c r="P16" s="60">
        <v>225535206</v>
      </c>
      <c r="Q16" s="94"/>
      <c r="R16" s="60">
        <v>0</v>
      </c>
      <c r="S16" s="94"/>
      <c r="T16" s="60">
        <v>225535206</v>
      </c>
      <c r="U16" s="94"/>
      <c r="V16" s="138">
        <v>-8.9600000000000009</v>
      </c>
    </row>
    <row r="17" spans="2:22" x14ac:dyDescent="0.55000000000000004">
      <c r="B17" s="4" t="s">
        <v>166</v>
      </c>
      <c r="D17" s="60">
        <v>0</v>
      </c>
      <c r="E17" s="94"/>
      <c r="F17" s="60">
        <v>211575087</v>
      </c>
      <c r="G17" s="94"/>
      <c r="H17" s="60">
        <v>0</v>
      </c>
      <c r="I17" s="94"/>
      <c r="J17" s="60">
        <v>211575087</v>
      </c>
      <c r="K17" s="94"/>
      <c r="L17" s="104">
        <v>-11.28</v>
      </c>
      <c r="M17" s="94"/>
      <c r="N17" s="60">
        <v>0</v>
      </c>
      <c r="O17" s="94"/>
      <c r="P17" s="60">
        <v>211575087</v>
      </c>
      <c r="Q17" s="94"/>
      <c r="R17" s="60">
        <v>0</v>
      </c>
      <c r="S17" s="94"/>
      <c r="T17" s="60">
        <v>211575087</v>
      </c>
      <c r="U17" s="94"/>
      <c r="V17" s="138">
        <v>-8.41</v>
      </c>
    </row>
    <row r="18" spans="2:22" x14ac:dyDescent="0.55000000000000004">
      <c r="B18" s="4" t="s">
        <v>205</v>
      </c>
      <c r="D18" s="60">
        <v>0</v>
      </c>
      <c r="E18" s="94"/>
      <c r="F18" s="60">
        <v>208524786</v>
      </c>
      <c r="G18" s="94"/>
      <c r="H18" s="60">
        <v>0</v>
      </c>
      <c r="I18" s="94"/>
      <c r="J18" s="60">
        <v>208524786</v>
      </c>
      <c r="K18" s="94"/>
      <c r="L18" s="104">
        <v>-11.11</v>
      </c>
      <c r="M18" s="94"/>
      <c r="N18" s="60">
        <v>0</v>
      </c>
      <c r="O18" s="94"/>
      <c r="P18" s="60">
        <v>208524786</v>
      </c>
      <c r="Q18" s="94"/>
      <c r="R18" s="60">
        <v>0</v>
      </c>
      <c r="S18" s="94"/>
      <c r="T18" s="60">
        <v>208524786</v>
      </c>
      <c r="U18" s="94"/>
      <c r="V18" s="138">
        <v>-8.2899999999999991</v>
      </c>
    </row>
    <row r="19" spans="2:22" x14ac:dyDescent="0.55000000000000004">
      <c r="B19" s="4" t="s">
        <v>193</v>
      </c>
      <c r="D19" s="60">
        <v>0</v>
      </c>
      <c r="E19" s="94"/>
      <c r="F19" s="60">
        <v>198255545</v>
      </c>
      <c r="G19" s="94"/>
      <c r="H19" s="60">
        <v>0</v>
      </c>
      <c r="I19" s="94"/>
      <c r="J19" s="60">
        <v>198255545</v>
      </c>
      <c r="K19" s="94"/>
      <c r="L19" s="104">
        <v>-10.57</v>
      </c>
      <c r="M19" s="94"/>
      <c r="N19" s="60">
        <v>0</v>
      </c>
      <c r="O19" s="94"/>
      <c r="P19" s="60">
        <v>198255545</v>
      </c>
      <c r="Q19" s="94"/>
      <c r="R19" s="60">
        <v>0</v>
      </c>
      <c r="S19" s="94"/>
      <c r="T19" s="60">
        <v>198255545</v>
      </c>
      <c r="U19" s="94"/>
      <c r="V19" s="138">
        <v>-7.88</v>
      </c>
    </row>
    <row r="20" spans="2:22" x14ac:dyDescent="0.55000000000000004">
      <c r="B20" s="4" t="s">
        <v>171</v>
      </c>
      <c r="D20" s="60">
        <v>0</v>
      </c>
      <c r="E20" s="94"/>
      <c r="F20" s="60">
        <v>92082655</v>
      </c>
      <c r="G20" s="94"/>
      <c r="H20" s="60">
        <v>0</v>
      </c>
      <c r="I20" s="94"/>
      <c r="J20" s="60">
        <v>92082655</v>
      </c>
      <c r="K20" s="94"/>
      <c r="L20" s="104">
        <v>-4.91</v>
      </c>
      <c r="M20" s="94"/>
      <c r="N20" s="60">
        <v>0</v>
      </c>
      <c r="O20" s="94"/>
      <c r="P20" s="60">
        <v>92082655</v>
      </c>
      <c r="Q20" s="94"/>
      <c r="R20" s="60">
        <v>0</v>
      </c>
      <c r="S20" s="94"/>
      <c r="T20" s="60">
        <v>92082655</v>
      </c>
      <c r="U20" s="94"/>
      <c r="V20" s="138">
        <v>-3.66</v>
      </c>
    </row>
    <row r="21" spans="2:22" x14ac:dyDescent="0.55000000000000004">
      <c r="B21" s="4" t="s">
        <v>207</v>
      </c>
      <c r="D21" s="60">
        <v>0</v>
      </c>
      <c r="E21" s="94"/>
      <c r="F21" s="60">
        <v>16851384</v>
      </c>
      <c r="G21" s="94"/>
      <c r="H21" s="60">
        <v>0</v>
      </c>
      <c r="I21" s="94"/>
      <c r="J21" s="60">
        <v>16851384</v>
      </c>
      <c r="K21" s="94"/>
      <c r="L21" s="104">
        <v>-0.9</v>
      </c>
      <c r="M21" s="94"/>
      <c r="N21" s="60">
        <v>0</v>
      </c>
      <c r="O21" s="94"/>
      <c r="P21" s="60">
        <v>16851384</v>
      </c>
      <c r="Q21" s="94"/>
      <c r="R21" s="60">
        <v>0</v>
      </c>
      <c r="S21" s="94"/>
      <c r="T21" s="60">
        <v>16851384</v>
      </c>
      <c r="U21" s="94"/>
      <c r="V21" s="138">
        <v>-0.67</v>
      </c>
    </row>
    <row r="22" spans="2:22" x14ac:dyDescent="0.55000000000000004">
      <c r="B22" s="4" t="s">
        <v>181</v>
      </c>
      <c r="D22" s="60">
        <v>0</v>
      </c>
      <c r="E22" s="94"/>
      <c r="F22" s="60">
        <v>0</v>
      </c>
      <c r="G22" s="94"/>
      <c r="H22" s="60">
        <v>0</v>
      </c>
      <c r="I22" s="94"/>
      <c r="J22" s="60">
        <v>0</v>
      </c>
      <c r="K22" s="94"/>
      <c r="L22" s="104">
        <v>0</v>
      </c>
      <c r="M22" s="94"/>
      <c r="N22" s="60">
        <v>0</v>
      </c>
      <c r="O22" s="94"/>
      <c r="P22" s="60">
        <v>0</v>
      </c>
      <c r="Q22" s="94"/>
      <c r="R22" s="60">
        <v>0</v>
      </c>
      <c r="S22" s="94"/>
      <c r="T22" s="60">
        <v>0</v>
      </c>
      <c r="U22" s="94"/>
      <c r="V22" s="138">
        <v>0</v>
      </c>
    </row>
    <row r="23" spans="2:22" x14ac:dyDescent="0.55000000000000004">
      <c r="B23" s="4" t="s">
        <v>189</v>
      </c>
      <c r="D23" s="60">
        <v>0</v>
      </c>
      <c r="E23" s="94"/>
      <c r="F23" s="60">
        <v>0</v>
      </c>
      <c r="G23" s="94"/>
      <c r="H23" s="60">
        <v>0</v>
      </c>
      <c r="I23" s="94"/>
      <c r="J23" s="60">
        <v>0</v>
      </c>
      <c r="K23" s="94"/>
      <c r="L23" s="104">
        <v>0</v>
      </c>
      <c r="M23" s="94"/>
      <c r="N23" s="60">
        <v>0</v>
      </c>
      <c r="O23" s="94"/>
      <c r="P23" s="60">
        <v>0</v>
      </c>
      <c r="Q23" s="94"/>
      <c r="R23" s="60">
        <v>0</v>
      </c>
      <c r="S23" s="94"/>
      <c r="T23" s="60">
        <v>0</v>
      </c>
      <c r="U23" s="94"/>
      <c r="V23" s="138">
        <v>0</v>
      </c>
    </row>
    <row r="24" spans="2:22" x14ac:dyDescent="0.55000000000000004">
      <c r="B24" s="4" t="s">
        <v>195</v>
      </c>
      <c r="D24" s="60">
        <v>0</v>
      </c>
      <c r="E24" s="94"/>
      <c r="F24" s="60">
        <v>0</v>
      </c>
      <c r="G24" s="94"/>
      <c r="H24" s="60">
        <v>0</v>
      </c>
      <c r="I24" s="94"/>
      <c r="J24" s="60">
        <v>0</v>
      </c>
      <c r="K24" s="94"/>
      <c r="L24" s="104">
        <v>0</v>
      </c>
      <c r="M24" s="94"/>
      <c r="N24" s="60">
        <v>0</v>
      </c>
      <c r="O24" s="94"/>
      <c r="P24" s="60">
        <v>0</v>
      </c>
      <c r="Q24" s="94"/>
      <c r="R24" s="60">
        <v>0</v>
      </c>
      <c r="S24" s="94"/>
      <c r="T24" s="60">
        <v>0</v>
      </c>
      <c r="U24" s="94"/>
      <c r="V24" s="138">
        <v>0</v>
      </c>
    </row>
    <row r="25" spans="2:22" x14ac:dyDescent="0.55000000000000004">
      <c r="B25" s="4" t="s">
        <v>187</v>
      </c>
      <c r="D25" s="60">
        <v>0</v>
      </c>
      <c r="E25" s="94"/>
      <c r="F25" s="60">
        <v>0</v>
      </c>
      <c r="G25" s="94"/>
      <c r="H25" s="60">
        <v>0</v>
      </c>
      <c r="I25" s="94"/>
      <c r="J25" s="60">
        <v>0</v>
      </c>
      <c r="K25" s="94"/>
      <c r="L25" s="104">
        <v>0</v>
      </c>
      <c r="M25" s="94"/>
      <c r="N25" s="60">
        <v>0</v>
      </c>
      <c r="O25" s="94"/>
      <c r="P25" s="60">
        <v>0</v>
      </c>
      <c r="Q25" s="94"/>
      <c r="R25" s="60">
        <v>0</v>
      </c>
      <c r="S25" s="94"/>
      <c r="T25" s="60">
        <v>0</v>
      </c>
      <c r="U25" s="94"/>
      <c r="V25" s="148">
        <v>0</v>
      </c>
    </row>
    <row r="26" spans="2:22" x14ac:dyDescent="0.55000000000000004">
      <c r="B26" s="4" t="s">
        <v>196</v>
      </c>
      <c r="D26" s="60">
        <v>0</v>
      </c>
      <c r="E26" s="94"/>
      <c r="F26" s="60">
        <v>-902965</v>
      </c>
      <c r="G26" s="94"/>
      <c r="H26" s="60">
        <v>0</v>
      </c>
      <c r="I26" s="94"/>
      <c r="J26" s="60">
        <v>-902965</v>
      </c>
      <c r="K26" s="94"/>
      <c r="L26" s="104">
        <v>0.05</v>
      </c>
      <c r="M26" s="94"/>
      <c r="N26" s="60">
        <v>0</v>
      </c>
      <c r="O26" s="94"/>
      <c r="P26" s="60">
        <v>-902965</v>
      </c>
      <c r="Q26" s="94"/>
      <c r="R26" s="60">
        <v>0</v>
      </c>
      <c r="S26" s="94"/>
      <c r="T26" s="60">
        <v>-902965</v>
      </c>
      <c r="U26" s="94"/>
      <c r="V26" s="138">
        <v>0.04</v>
      </c>
    </row>
    <row r="27" spans="2:22" x14ac:dyDescent="0.55000000000000004">
      <c r="B27" s="4" t="s">
        <v>194</v>
      </c>
      <c r="D27" s="60">
        <v>0</v>
      </c>
      <c r="E27" s="94"/>
      <c r="F27" s="60">
        <v>-2536241</v>
      </c>
      <c r="G27" s="94"/>
      <c r="H27" s="60">
        <v>0</v>
      </c>
      <c r="I27" s="94"/>
      <c r="J27" s="60">
        <v>-2536241</v>
      </c>
      <c r="K27" s="94"/>
      <c r="L27" s="104">
        <v>0.14000000000000001</v>
      </c>
      <c r="M27" s="94"/>
      <c r="N27" s="60">
        <v>0</v>
      </c>
      <c r="O27" s="94"/>
      <c r="P27" s="60">
        <v>-2536241</v>
      </c>
      <c r="Q27" s="94"/>
      <c r="R27" s="60">
        <v>0</v>
      </c>
      <c r="S27" s="94"/>
      <c r="T27" s="60">
        <v>-2536241</v>
      </c>
      <c r="U27" s="94"/>
      <c r="V27" s="138">
        <v>0.1</v>
      </c>
    </row>
    <row r="28" spans="2:22" x14ac:dyDescent="0.55000000000000004">
      <c r="B28" s="4" t="s">
        <v>206</v>
      </c>
      <c r="D28" s="60">
        <v>0</v>
      </c>
      <c r="E28" s="94"/>
      <c r="F28" s="60">
        <v>-14790633</v>
      </c>
      <c r="G28" s="94"/>
      <c r="H28" s="60">
        <v>0</v>
      </c>
      <c r="I28" s="94"/>
      <c r="J28" s="60">
        <v>-14790633</v>
      </c>
      <c r="K28" s="94"/>
      <c r="L28" s="104">
        <v>0.79</v>
      </c>
      <c r="M28" s="94"/>
      <c r="N28" s="60">
        <v>0</v>
      </c>
      <c r="O28" s="94"/>
      <c r="P28" s="60">
        <v>-14790633</v>
      </c>
      <c r="Q28" s="94"/>
      <c r="R28" s="60">
        <v>0</v>
      </c>
      <c r="S28" s="94"/>
      <c r="T28" s="60">
        <v>-14790633</v>
      </c>
      <c r="U28" s="94"/>
      <c r="V28" s="138">
        <v>0.59</v>
      </c>
    </row>
    <row r="29" spans="2:22" x14ac:dyDescent="0.55000000000000004">
      <c r="B29" s="4" t="s">
        <v>192</v>
      </c>
      <c r="D29" s="60">
        <v>0</v>
      </c>
      <c r="E29" s="94"/>
      <c r="F29" s="60">
        <v>0</v>
      </c>
      <c r="G29" s="94"/>
      <c r="H29" s="60">
        <v>-101034177</v>
      </c>
      <c r="I29" s="94"/>
      <c r="J29" s="60">
        <v>-101034177</v>
      </c>
      <c r="K29" s="94"/>
      <c r="L29" s="104">
        <v>5.39</v>
      </c>
      <c r="M29" s="94"/>
      <c r="N29" s="60">
        <v>0</v>
      </c>
      <c r="O29" s="94"/>
      <c r="P29" s="60">
        <v>0</v>
      </c>
      <c r="Q29" s="94"/>
      <c r="R29" s="60">
        <v>-101034177</v>
      </c>
      <c r="S29" s="94"/>
      <c r="T29" s="60">
        <v>-101034177</v>
      </c>
      <c r="U29" s="94"/>
      <c r="V29" s="138">
        <v>4.0199999999999996</v>
      </c>
    </row>
    <row r="30" spans="2:22" x14ac:dyDescent="0.55000000000000004">
      <c r="B30" s="4" t="s">
        <v>184</v>
      </c>
      <c r="D30" s="60">
        <v>0</v>
      </c>
      <c r="E30" s="94"/>
      <c r="F30" s="60">
        <v>0</v>
      </c>
      <c r="G30" s="94"/>
      <c r="H30" s="60">
        <v>-113207432</v>
      </c>
      <c r="I30" s="94"/>
      <c r="J30" s="60">
        <v>-113207432</v>
      </c>
      <c r="K30" s="94"/>
      <c r="L30" s="104">
        <v>6.03</v>
      </c>
      <c r="M30" s="94"/>
      <c r="N30" s="60">
        <v>0</v>
      </c>
      <c r="O30" s="94"/>
      <c r="P30" s="60">
        <v>0</v>
      </c>
      <c r="Q30" s="94"/>
      <c r="R30" s="60">
        <v>-113207432</v>
      </c>
      <c r="S30" s="94"/>
      <c r="T30" s="60">
        <v>-113207432</v>
      </c>
      <c r="U30" s="94"/>
      <c r="V30" s="138">
        <v>4.5</v>
      </c>
    </row>
    <row r="31" spans="2:22" x14ac:dyDescent="0.55000000000000004">
      <c r="B31" s="4" t="s">
        <v>169</v>
      </c>
      <c r="D31" s="60">
        <v>0</v>
      </c>
      <c r="E31" s="94"/>
      <c r="F31" s="60">
        <v>0</v>
      </c>
      <c r="G31" s="94"/>
      <c r="H31" s="60">
        <v>-116002297</v>
      </c>
      <c r="I31" s="94"/>
      <c r="J31" s="60">
        <v>-116002297</v>
      </c>
      <c r="K31" s="94"/>
      <c r="L31" s="104">
        <v>6.18</v>
      </c>
      <c r="M31" s="94"/>
      <c r="N31" s="60">
        <v>0</v>
      </c>
      <c r="O31" s="94"/>
      <c r="P31" s="60">
        <v>0</v>
      </c>
      <c r="Q31" s="94"/>
      <c r="R31" s="60">
        <v>-116002297</v>
      </c>
      <c r="S31" s="94"/>
      <c r="T31" s="60">
        <v>-116002297</v>
      </c>
      <c r="U31" s="94"/>
      <c r="V31" s="138">
        <v>4.6100000000000003</v>
      </c>
    </row>
    <row r="32" spans="2:22" x14ac:dyDescent="0.55000000000000004">
      <c r="B32" s="4" t="s">
        <v>179</v>
      </c>
      <c r="D32" s="60">
        <v>0</v>
      </c>
      <c r="E32" s="94"/>
      <c r="F32" s="60">
        <v>0</v>
      </c>
      <c r="G32" s="94"/>
      <c r="H32" s="60">
        <v>-135345545</v>
      </c>
      <c r="I32" s="94"/>
      <c r="J32" s="60">
        <v>-135345545</v>
      </c>
      <c r="K32" s="94"/>
      <c r="L32" s="104">
        <v>7.21</v>
      </c>
      <c r="M32" s="94"/>
      <c r="N32" s="60">
        <v>0</v>
      </c>
      <c r="O32" s="94"/>
      <c r="P32" s="60">
        <v>0</v>
      </c>
      <c r="Q32" s="94"/>
      <c r="R32" s="60">
        <v>-135345545</v>
      </c>
      <c r="S32" s="94"/>
      <c r="T32" s="60">
        <v>-135345545</v>
      </c>
      <c r="U32" s="94"/>
      <c r="V32" s="138">
        <v>5.38</v>
      </c>
    </row>
    <row r="33" spans="2:22" x14ac:dyDescent="0.55000000000000004">
      <c r="B33" s="4" t="s">
        <v>177</v>
      </c>
      <c r="D33" s="60">
        <v>0</v>
      </c>
      <c r="E33" s="94"/>
      <c r="F33" s="60">
        <v>-237549438</v>
      </c>
      <c r="G33" s="94"/>
      <c r="H33" s="60">
        <v>0</v>
      </c>
      <c r="I33" s="94"/>
      <c r="J33" s="60">
        <v>-237549438</v>
      </c>
      <c r="K33" s="94"/>
      <c r="L33" s="104">
        <v>12.66</v>
      </c>
      <c r="M33" s="94"/>
      <c r="N33" s="60">
        <v>0</v>
      </c>
      <c r="O33" s="94"/>
      <c r="P33" s="60">
        <v>-237549438</v>
      </c>
      <c r="Q33" s="94"/>
      <c r="R33" s="60">
        <v>0</v>
      </c>
      <c r="S33" s="94"/>
      <c r="T33" s="60">
        <v>-237549438</v>
      </c>
      <c r="U33" s="94"/>
      <c r="V33" s="138">
        <v>9.44</v>
      </c>
    </row>
    <row r="34" spans="2:22" x14ac:dyDescent="0.55000000000000004">
      <c r="B34" s="4" t="s">
        <v>176</v>
      </c>
      <c r="D34" s="60">
        <v>0</v>
      </c>
      <c r="E34" s="94"/>
      <c r="F34" s="60">
        <v>-72450284</v>
      </c>
      <c r="G34" s="94"/>
      <c r="H34" s="60">
        <v>0</v>
      </c>
      <c r="I34" s="94"/>
      <c r="J34" s="60">
        <v>-72450284</v>
      </c>
      <c r="K34" s="94"/>
      <c r="L34" s="104">
        <v>3.86</v>
      </c>
      <c r="M34" s="94"/>
      <c r="N34" s="60">
        <v>0</v>
      </c>
      <c r="O34" s="94"/>
      <c r="P34" s="60">
        <v>-350060928</v>
      </c>
      <c r="Q34" s="94"/>
      <c r="R34" s="60">
        <v>0</v>
      </c>
      <c r="S34" s="94"/>
      <c r="T34" s="60">
        <v>-350060928</v>
      </c>
      <c r="U34" s="94"/>
      <c r="V34" s="138">
        <v>13.91</v>
      </c>
    </row>
    <row r="35" spans="2:22" x14ac:dyDescent="0.55000000000000004">
      <c r="B35" s="4" t="s">
        <v>188</v>
      </c>
      <c r="D35" s="60">
        <v>618594721</v>
      </c>
      <c r="E35" s="94"/>
      <c r="F35" s="60">
        <v>-866847077</v>
      </c>
      <c r="G35" s="94"/>
      <c r="H35" s="60">
        <v>-107165136</v>
      </c>
      <c r="I35" s="94"/>
      <c r="J35" s="60">
        <v>-355417492</v>
      </c>
      <c r="K35" s="94"/>
      <c r="L35" s="104">
        <v>18.940000000000001</v>
      </c>
      <c r="M35" s="94"/>
      <c r="N35" s="60">
        <v>618594721</v>
      </c>
      <c r="O35" s="94"/>
      <c r="P35" s="60">
        <v>-866847077</v>
      </c>
      <c r="Q35" s="94"/>
      <c r="R35" s="60">
        <v>-107165136</v>
      </c>
      <c r="S35" s="94"/>
      <c r="T35" s="60">
        <v>-355417492</v>
      </c>
      <c r="U35" s="94"/>
      <c r="V35" s="138">
        <v>14.13</v>
      </c>
    </row>
    <row r="36" spans="2:22" x14ac:dyDescent="0.55000000000000004">
      <c r="B36" s="4" t="s">
        <v>204</v>
      </c>
      <c r="D36" s="60">
        <v>0</v>
      </c>
      <c r="E36" s="94"/>
      <c r="F36" s="60">
        <v>-400005460</v>
      </c>
      <c r="G36" s="94"/>
      <c r="H36" s="60">
        <v>0</v>
      </c>
      <c r="I36" s="94"/>
      <c r="J36" s="60">
        <v>-400005460</v>
      </c>
      <c r="K36" s="94"/>
      <c r="L36" s="104">
        <v>21.32</v>
      </c>
      <c r="M36" s="94"/>
      <c r="N36" s="60">
        <v>0</v>
      </c>
      <c r="O36" s="94"/>
      <c r="P36" s="60">
        <v>-400005460</v>
      </c>
      <c r="Q36" s="94"/>
      <c r="R36" s="60">
        <v>0</v>
      </c>
      <c r="S36" s="94"/>
      <c r="T36" s="60">
        <v>-400005460</v>
      </c>
      <c r="U36" s="94"/>
      <c r="V36" s="138">
        <v>15.9</v>
      </c>
    </row>
    <row r="37" spans="2:22" x14ac:dyDescent="0.55000000000000004">
      <c r="B37" s="4" t="s">
        <v>185</v>
      </c>
      <c r="D37" s="60">
        <v>0</v>
      </c>
      <c r="E37" s="94"/>
      <c r="F37" s="60">
        <v>-156587166</v>
      </c>
      <c r="G37" s="94"/>
      <c r="H37" s="60">
        <v>-473908074</v>
      </c>
      <c r="I37" s="94"/>
      <c r="J37" s="60">
        <v>-630495240</v>
      </c>
      <c r="K37" s="94"/>
      <c r="L37" s="104">
        <v>33.61</v>
      </c>
      <c r="M37" s="94"/>
      <c r="N37" s="60">
        <v>0</v>
      </c>
      <c r="O37" s="94"/>
      <c r="P37" s="60">
        <v>-156587166</v>
      </c>
      <c r="Q37" s="94"/>
      <c r="R37" s="60">
        <v>-473908074</v>
      </c>
      <c r="S37" s="94"/>
      <c r="T37" s="60">
        <v>-630495240</v>
      </c>
      <c r="U37" s="94"/>
      <c r="V37" s="148">
        <v>25.06</v>
      </c>
    </row>
    <row r="38" spans="2:22" x14ac:dyDescent="0.55000000000000004">
      <c r="B38" s="4" t="s">
        <v>186</v>
      </c>
      <c r="D38" s="60">
        <v>0</v>
      </c>
      <c r="E38" s="94"/>
      <c r="F38" s="60">
        <v>-1363632468</v>
      </c>
      <c r="G38" s="94"/>
      <c r="H38" s="60">
        <v>0</v>
      </c>
      <c r="I38" s="94"/>
      <c r="J38" s="60">
        <v>-1363632468</v>
      </c>
      <c r="K38" s="94"/>
      <c r="L38" s="104">
        <v>72.680000000000007</v>
      </c>
      <c r="M38" s="94"/>
      <c r="N38" s="60">
        <v>0</v>
      </c>
      <c r="O38" s="94"/>
      <c r="P38" s="60">
        <v>-1363632468</v>
      </c>
      <c r="Q38" s="94"/>
      <c r="R38" s="60">
        <v>0</v>
      </c>
      <c r="S38" s="94"/>
      <c r="T38" s="60">
        <v>-1363632468</v>
      </c>
      <c r="U38" s="94"/>
      <c r="V38" s="138">
        <v>54.2</v>
      </c>
    </row>
    <row r="39" spans="2:22" x14ac:dyDescent="0.55000000000000004">
      <c r="B39" s="4" t="s">
        <v>173</v>
      </c>
      <c r="D39" s="60">
        <v>0</v>
      </c>
      <c r="E39" s="94"/>
      <c r="F39" s="60">
        <v>-3004930931</v>
      </c>
      <c r="G39" s="94"/>
      <c r="H39" s="60">
        <v>0</v>
      </c>
      <c r="I39" s="94"/>
      <c r="J39" s="60">
        <v>-3004930931</v>
      </c>
      <c r="K39" s="94"/>
      <c r="L39" s="104">
        <v>160.16999999999999</v>
      </c>
      <c r="M39" s="94"/>
      <c r="N39" s="60">
        <v>0</v>
      </c>
      <c r="O39" s="94"/>
      <c r="P39" s="60">
        <v>-3004930931</v>
      </c>
      <c r="Q39" s="94"/>
      <c r="R39" s="60">
        <v>0</v>
      </c>
      <c r="S39" s="94"/>
      <c r="T39" s="60">
        <v>-3004930931</v>
      </c>
      <c r="U39" s="94"/>
      <c r="V39" s="138">
        <v>119.44</v>
      </c>
    </row>
    <row r="40" spans="2:22" ht="29.25" customHeight="1" thickBot="1" x14ac:dyDescent="0.6">
      <c r="B40" s="35" t="s">
        <v>65</v>
      </c>
      <c r="D40" s="64">
        <f>SUM(D10:D39)</f>
        <v>1279565338</v>
      </c>
      <c r="E40" s="6"/>
      <c r="F40" s="64">
        <f>SUM(F10:F39)</f>
        <v>-2799913381</v>
      </c>
      <c r="G40" s="6"/>
      <c r="H40" s="64">
        <f>SUM(H10:H39)</f>
        <v>-1046662661</v>
      </c>
      <c r="I40" s="6"/>
      <c r="J40" s="64">
        <f>SUM(J10:J39)</f>
        <v>-2567010704</v>
      </c>
      <c r="K40" s="6"/>
      <c r="L40" s="103">
        <f>SUM(L10:L39)</f>
        <v>136.80999999999995</v>
      </c>
      <c r="M40" s="6"/>
      <c r="N40" s="64">
        <f>SUM(N10:N39)</f>
        <v>1279565338</v>
      </c>
      <c r="O40" s="6"/>
      <c r="P40" s="64"/>
      <c r="Q40" s="6"/>
      <c r="R40" s="64">
        <f>SUM(R10:R39)</f>
        <v>-1046662661</v>
      </c>
      <c r="S40" s="6"/>
      <c r="T40" s="64">
        <f>SUM(T10:T39)</f>
        <v>-3304220877</v>
      </c>
      <c r="U40" s="6"/>
      <c r="V40" s="136">
        <f>SUM(V10:V39)</f>
        <v>131.34000000000003</v>
      </c>
    </row>
    <row r="41" spans="2:22" ht="21.75" thickTop="1" x14ac:dyDescent="0.55000000000000004"/>
    <row r="42" spans="2:22" ht="30" x14ac:dyDescent="0.75">
      <c r="L42" s="44">
        <v>11</v>
      </c>
      <c r="T42" s="128"/>
    </row>
    <row r="43" spans="2:22" x14ac:dyDescent="0.55000000000000004">
      <c r="T43" s="21"/>
    </row>
  </sheetData>
  <sortState xmlns:xlrd2="http://schemas.microsoft.com/office/spreadsheetml/2017/richdata2" ref="B10:V39">
    <sortCondition descending="1" ref="T10:T3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4"/>
  <sheetViews>
    <sheetView rightToLeft="1" view="pageBreakPreview" zoomScale="85" zoomScaleNormal="70" zoomScaleSheetLayoutView="85" workbookViewId="0">
      <selection activeCell="J12" sqref="J12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710937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28515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7109375" style="1" bestFit="1" customWidth="1"/>
    <col min="17" max="17" width="1" style="1" customWidth="1"/>
    <col min="18" max="18" width="18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203" t="s">
        <v>164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14"/>
      <c r="R2" s="14"/>
      <c r="S2" s="14"/>
      <c r="T2" s="14"/>
      <c r="U2" s="14"/>
    </row>
    <row r="3" spans="2:28" ht="30" x14ac:dyDescent="0.6">
      <c r="B3" s="203" t="s">
        <v>37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14"/>
      <c r="R3" s="14"/>
    </row>
    <row r="4" spans="2:28" ht="30" x14ac:dyDescent="0.6">
      <c r="B4" s="203" t="s">
        <v>202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147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255" t="s">
        <v>41</v>
      </c>
      <c r="D7" s="205" t="s">
        <v>39</v>
      </c>
      <c r="E7" s="205" t="s">
        <v>39</v>
      </c>
      <c r="F7" s="205" t="s">
        <v>39</v>
      </c>
      <c r="G7" s="205" t="s">
        <v>39</v>
      </c>
      <c r="H7" s="205" t="s">
        <v>39</v>
      </c>
      <c r="I7" s="205" t="s">
        <v>39</v>
      </c>
      <c r="J7" s="205" t="s">
        <v>39</v>
      </c>
      <c r="L7" s="205" t="s">
        <v>40</v>
      </c>
      <c r="M7" s="205" t="s">
        <v>40</v>
      </c>
      <c r="N7" s="205" t="s">
        <v>40</v>
      </c>
      <c r="O7" s="205" t="s">
        <v>40</v>
      </c>
      <c r="P7" s="205" t="s">
        <v>40</v>
      </c>
      <c r="Q7" s="205" t="s">
        <v>40</v>
      </c>
      <c r="R7" s="205" t="s">
        <v>40</v>
      </c>
    </row>
    <row r="8" spans="2:28" s="36" customFormat="1" ht="48" customHeight="1" x14ac:dyDescent="0.75">
      <c r="B8" s="244" t="s">
        <v>41</v>
      </c>
      <c r="D8" s="254" t="s">
        <v>58</v>
      </c>
      <c r="E8" s="37"/>
      <c r="F8" s="254" t="s">
        <v>55</v>
      </c>
      <c r="G8" s="37"/>
      <c r="H8" s="254" t="s">
        <v>56</v>
      </c>
      <c r="I8" s="37"/>
      <c r="J8" s="254" t="s">
        <v>59</v>
      </c>
      <c r="L8" s="254" t="s">
        <v>58</v>
      </c>
      <c r="M8" s="37"/>
      <c r="N8" s="254" t="s">
        <v>55</v>
      </c>
      <c r="O8" s="37"/>
      <c r="P8" s="254" t="s">
        <v>56</v>
      </c>
      <c r="Q8" s="37"/>
      <c r="R8" s="254" t="s">
        <v>59</v>
      </c>
    </row>
    <row r="9" spans="2:28" ht="24.75" x14ac:dyDescent="0.7">
      <c r="B9" s="190" t="s">
        <v>208</v>
      </c>
      <c r="C9" s="191"/>
      <c r="D9" s="191">
        <v>0</v>
      </c>
      <c r="E9" s="191"/>
      <c r="F9" s="192">
        <v>101715561</v>
      </c>
      <c r="G9" s="192"/>
      <c r="H9" s="192">
        <v>0</v>
      </c>
      <c r="I9" s="192"/>
      <c r="J9" s="192">
        <v>101715561</v>
      </c>
      <c r="K9" s="192"/>
      <c r="L9" s="193">
        <v>0</v>
      </c>
      <c r="M9" s="192"/>
      <c r="N9" s="192">
        <v>101715561</v>
      </c>
      <c r="O9" s="192"/>
      <c r="P9" s="192">
        <v>0</v>
      </c>
      <c r="Q9" s="192"/>
      <c r="R9" s="192">
        <v>101715561</v>
      </c>
    </row>
    <row r="10" spans="2:28" ht="24.75" x14ac:dyDescent="0.7">
      <c r="B10" s="191" t="s">
        <v>212</v>
      </c>
      <c r="C10" s="191"/>
      <c r="D10" s="191">
        <v>0</v>
      </c>
      <c r="E10" s="191"/>
      <c r="F10" s="192">
        <v>30743132</v>
      </c>
      <c r="G10" s="192"/>
      <c r="H10" s="192">
        <v>0</v>
      </c>
      <c r="I10" s="192"/>
      <c r="J10" s="192">
        <v>30743132</v>
      </c>
      <c r="K10" s="192"/>
      <c r="L10" s="193">
        <v>0</v>
      </c>
      <c r="M10" s="192"/>
      <c r="N10" s="192">
        <v>30743132</v>
      </c>
      <c r="O10" s="192"/>
      <c r="P10" s="192">
        <v>0</v>
      </c>
      <c r="Q10" s="192"/>
      <c r="R10" s="192">
        <v>30743132</v>
      </c>
    </row>
    <row r="11" spans="2:28" ht="24.75" x14ac:dyDescent="0.7">
      <c r="B11" s="191" t="s">
        <v>215</v>
      </c>
      <c r="C11" s="191"/>
      <c r="D11" s="191">
        <v>0</v>
      </c>
      <c r="E11" s="191"/>
      <c r="F11" s="192">
        <v>-18111501</v>
      </c>
      <c r="G11" s="192"/>
      <c r="H11" s="192">
        <v>0</v>
      </c>
      <c r="I11" s="192"/>
      <c r="J11" s="192">
        <v>-18111501</v>
      </c>
      <c r="K11" s="192"/>
      <c r="L11" s="193">
        <v>0</v>
      </c>
      <c r="M11" s="192"/>
      <c r="N11" s="192">
        <v>-18111501</v>
      </c>
      <c r="O11" s="192"/>
      <c r="P11" s="192">
        <v>0</v>
      </c>
      <c r="Q11" s="192"/>
      <c r="R11" s="192">
        <v>-18111501</v>
      </c>
    </row>
    <row r="12" spans="2:28" ht="21.75" thickBot="1" x14ac:dyDescent="0.65">
      <c r="B12" s="194"/>
      <c r="D12" s="194"/>
      <c r="F12" s="195">
        <f>SUM(F9:F11)</f>
        <v>114347192</v>
      </c>
      <c r="H12" s="194"/>
      <c r="J12" s="195">
        <f>SUM(J9:J11)</f>
        <v>114347192</v>
      </c>
      <c r="L12" s="123"/>
      <c r="N12" s="195">
        <f>SUM(N9:N11)</f>
        <v>114347192</v>
      </c>
      <c r="P12" s="194"/>
      <c r="R12" s="195">
        <f>SUM(R9:R11)</f>
        <v>114347192</v>
      </c>
    </row>
    <row r="13" spans="2:28" ht="21.75" thickTop="1" x14ac:dyDescent="0.6">
      <c r="L13"/>
    </row>
    <row r="14" spans="2:28" x14ac:dyDescent="0.6">
      <c r="L14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B10" sqref="B10:H1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203" t="s">
        <v>164</v>
      </c>
      <c r="C2" s="203"/>
      <c r="D2" s="203"/>
      <c r="E2" s="203"/>
      <c r="F2" s="203"/>
      <c r="G2" s="203"/>
      <c r="H2" s="203"/>
      <c r="I2" s="203"/>
      <c r="J2" s="203"/>
    </row>
    <row r="3" spans="2:26" ht="31.5" customHeight="1" x14ac:dyDescent="0.55000000000000004">
      <c r="B3" s="203" t="s">
        <v>37</v>
      </c>
      <c r="C3" s="203"/>
      <c r="D3" s="203"/>
      <c r="E3" s="203"/>
      <c r="F3" s="203"/>
      <c r="G3" s="203"/>
      <c r="H3" s="203"/>
      <c r="I3" s="203"/>
      <c r="J3" s="203"/>
    </row>
    <row r="4" spans="2:26" ht="31.5" customHeight="1" x14ac:dyDescent="0.55000000000000004">
      <c r="B4" s="203" t="s">
        <v>202</v>
      </c>
      <c r="C4" s="203"/>
      <c r="D4" s="203"/>
      <c r="E4" s="203"/>
      <c r="F4" s="203"/>
      <c r="G4" s="203"/>
      <c r="H4" s="203"/>
      <c r="I4" s="203"/>
      <c r="J4" s="203"/>
    </row>
    <row r="5" spans="2:26" ht="73.5" customHeight="1" x14ac:dyDescent="0.55000000000000004"/>
    <row r="6" spans="2:26" ht="30" x14ac:dyDescent="0.55000000000000004">
      <c r="B6" s="12" t="s">
        <v>152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207" t="s">
        <v>60</v>
      </c>
      <c r="C8" s="207" t="s">
        <v>60</v>
      </c>
      <c r="D8" s="207" t="s">
        <v>39</v>
      </c>
      <c r="E8" s="207" t="s">
        <v>39</v>
      </c>
      <c r="F8" s="207" t="s">
        <v>39</v>
      </c>
      <c r="H8" s="207" t="s">
        <v>40</v>
      </c>
      <c r="I8" s="207" t="s">
        <v>40</v>
      </c>
      <c r="J8" s="207" t="s">
        <v>40</v>
      </c>
    </row>
    <row r="9" spans="2:26" s="29" customFormat="1" ht="50.25" customHeight="1" x14ac:dyDescent="0.6">
      <c r="B9" s="257" t="s">
        <v>61</v>
      </c>
      <c r="D9" s="257" t="s">
        <v>62</v>
      </c>
      <c r="F9" s="257" t="s">
        <v>63</v>
      </c>
      <c r="H9" s="257" t="s">
        <v>62</v>
      </c>
      <c r="J9" s="257" t="s">
        <v>63</v>
      </c>
    </row>
    <row r="10" spans="2:26" s="4" customFormat="1" ht="22.5" customHeight="1" x14ac:dyDescent="0.55000000000000004">
      <c r="B10" s="34" t="s">
        <v>199</v>
      </c>
      <c r="D10" s="62">
        <v>1313614</v>
      </c>
      <c r="E10" s="6"/>
      <c r="F10" s="10"/>
      <c r="G10" s="6"/>
      <c r="H10" s="62">
        <v>9819621</v>
      </c>
      <c r="I10" s="6"/>
      <c r="J10" s="81"/>
    </row>
    <row r="11" spans="2:26" s="4" customFormat="1" ht="22.5" customHeight="1" x14ac:dyDescent="0.55000000000000004">
      <c r="B11" s="4" t="s">
        <v>200</v>
      </c>
      <c r="D11" s="63">
        <v>427855</v>
      </c>
      <c r="E11" s="6"/>
      <c r="F11" s="6"/>
      <c r="G11" s="6"/>
      <c r="H11" s="63">
        <v>829870</v>
      </c>
      <c r="I11" s="6"/>
      <c r="J11" s="31"/>
    </row>
    <row r="12" spans="2:26" s="4" customFormat="1" ht="22.5" customHeight="1" x14ac:dyDescent="0.55000000000000004">
      <c r="B12" s="149" t="s">
        <v>197</v>
      </c>
      <c r="D12" s="150">
        <v>7850</v>
      </c>
      <c r="E12" s="6"/>
      <c r="F12" s="151"/>
      <c r="G12" s="6"/>
      <c r="H12" s="150">
        <v>15192</v>
      </c>
      <c r="I12" s="6"/>
      <c r="J12" s="152"/>
    </row>
    <row r="13" spans="2:26" s="4" customFormat="1" ht="21.75" customHeight="1" x14ac:dyDescent="0.55000000000000004">
      <c r="B13" s="4" t="s">
        <v>198</v>
      </c>
      <c r="D13" s="63">
        <v>1130</v>
      </c>
      <c r="E13" s="6"/>
      <c r="F13" s="6"/>
      <c r="G13" s="6"/>
      <c r="H13" s="63">
        <v>2254</v>
      </c>
      <c r="I13" s="6"/>
      <c r="J13" s="31"/>
    </row>
    <row r="14" spans="2:26" ht="21.75" customHeight="1" thickBot="1" x14ac:dyDescent="0.6">
      <c r="B14" s="256" t="s">
        <v>65</v>
      </c>
      <c r="C14" s="256"/>
      <c r="D14" s="65">
        <f>SUM(D10:D13)</f>
        <v>1750449</v>
      </c>
      <c r="E14" s="66"/>
      <c r="F14" s="67"/>
      <c r="G14" s="66"/>
      <c r="H14" s="65">
        <f>SUM(H10:H13)</f>
        <v>10666937</v>
      </c>
      <c r="I14" s="66"/>
      <c r="J14" s="82"/>
    </row>
    <row r="15" spans="2:26" ht="21.75" customHeight="1" thickTop="1" x14ac:dyDescent="0.55000000000000004">
      <c r="D15" s="2" t="s">
        <v>144</v>
      </c>
      <c r="J15" s="80"/>
    </row>
    <row r="16" spans="2:26" ht="30" x14ac:dyDescent="0.75">
      <c r="D16" s="43">
        <v>13</v>
      </c>
    </row>
    <row r="17" spans="10:10" ht="21.75" customHeight="1" x14ac:dyDescent="0.55000000000000004">
      <c r="J17" s="80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6"/>
  <sheetViews>
    <sheetView rightToLeft="1" view="pageBreakPreview" topLeftCell="A3" zoomScale="90" zoomScaleNormal="70" zoomScaleSheetLayoutView="90" workbookViewId="0">
      <selection activeCell="D13" sqref="D13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1:16" ht="30" x14ac:dyDescent="0.55000000000000004">
      <c r="B2" s="203" t="s">
        <v>164</v>
      </c>
      <c r="C2" s="203"/>
      <c r="D2" s="203"/>
      <c r="E2" s="203"/>
      <c r="F2" s="203"/>
    </row>
    <row r="3" spans="1:16" ht="30" x14ac:dyDescent="0.55000000000000004">
      <c r="B3" s="203" t="s">
        <v>37</v>
      </c>
      <c r="C3" s="203"/>
      <c r="D3" s="203"/>
      <c r="E3" s="203"/>
      <c r="F3" s="203"/>
    </row>
    <row r="4" spans="1:16" ht="30" x14ac:dyDescent="0.55000000000000004">
      <c r="B4" s="203" t="s">
        <v>202</v>
      </c>
      <c r="C4" s="203"/>
      <c r="D4" s="203"/>
      <c r="E4" s="203"/>
      <c r="F4" s="203"/>
    </row>
    <row r="5" spans="1:16" ht="125.25" customHeight="1" x14ac:dyDescent="0.55000000000000004"/>
    <row r="6" spans="1:16" s="18" customFormat="1" ht="24" x14ac:dyDescent="0.6">
      <c r="B6" s="47" t="s">
        <v>170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30" x14ac:dyDescent="0.55000000000000004">
      <c r="B8" s="248" t="s">
        <v>64</v>
      </c>
      <c r="D8" s="203" t="s">
        <v>39</v>
      </c>
      <c r="F8" s="203" t="s">
        <v>203</v>
      </c>
    </row>
    <row r="9" spans="1:16" ht="30" x14ac:dyDescent="0.55000000000000004">
      <c r="B9" s="258" t="s">
        <v>64</v>
      </c>
      <c r="D9" s="259" t="s">
        <v>34</v>
      </c>
      <c r="F9" s="259" t="s">
        <v>34</v>
      </c>
    </row>
    <row r="10" spans="1:16" x14ac:dyDescent="0.55000000000000004">
      <c r="B10" s="2" t="s">
        <v>64</v>
      </c>
      <c r="D10" s="68">
        <v>23444142</v>
      </c>
      <c r="E10" s="68"/>
      <c r="F10" s="68">
        <v>111926618</v>
      </c>
    </row>
    <row r="11" spans="1:16" x14ac:dyDescent="0.55000000000000004">
      <c r="B11" s="2" t="s">
        <v>218</v>
      </c>
      <c r="D11" s="68">
        <v>17886769</v>
      </c>
      <c r="E11" s="66"/>
      <c r="F11" s="68">
        <v>17886769</v>
      </c>
    </row>
    <row r="12" spans="1:16" ht="21.75" thickBot="1" x14ac:dyDescent="0.6">
      <c r="B12" s="23" t="s">
        <v>65</v>
      </c>
      <c r="D12" s="65">
        <f>SUM(D10:D11)</f>
        <v>41330911</v>
      </c>
      <c r="E12" s="66"/>
      <c r="F12" s="65">
        <f>SUM(F10:F11)</f>
        <v>129813387</v>
      </c>
    </row>
    <row r="13" spans="1:16" ht="21.75" thickTop="1" x14ac:dyDescent="0.55000000000000004"/>
    <row r="14" spans="1:16" ht="85.5" customHeight="1" x14ac:dyDescent="0.55000000000000004"/>
    <row r="15" spans="1:16" ht="54" customHeight="1" x14ac:dyDescent="0.55000000000000004"/>
    <row r="16" spans="1:16" ht="27" customHeight="1" x14ac:dyDescent="0.75">
      <c r="A16" s="249">
        <v>14</v>
      </c>
      <c r="B16" s="249"/>
      <c r="C16" s="249"/>
      <c r="D16" s="249"/>
      <c r="E16" s="249"/>
      <c r="F16" s="249"/>
    </row>
  </sheetData>
  <sortState xmlns:xlrd2="http://schemas.microsoft.com/office/spreadsheetml/2017/richdata2" ref="B11:F11">
    <sortCondition descending="1" ref="F11"/>
  </sortState>
  <mergeCells count="9">
    <mergeCell ref="A16:F16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  <rowBreaks count="1" manualBreakCount="1">
    <brk id="18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228" t="s">
        <v>164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1" ht="25.5" x14ac:dyDescent="0.25">
      <c r="A2" s="228" t="s">
        <v>37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</row>
    <row r="3" spans="1:11" ht="25.5" x14ac:dyDescent="0.25">
      <c r="A3" s="228" t="s">
        <v>202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</row>
    <row r="4" spans="1:11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24" x14ac:dyDescent="0.25">
      <c r="A5" s="251" t="s">
        <v>153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</row>
    <row r="6" spans="1:11" ht="21" x14ac:dyDescent="0.25">
      <c r="A6" s="98"/>
      <c r="B6" s="98"/>
      <c r="C6" s="98"/>
      <c r="D6" s="98"/>
      <c r="E6" s="98"/>
      <c r="F6" s="98"/>
      <c r="G6" s="98"/>
      <c r="H6" s="98"/>
      <c r="I6" s="100" t="s">
        <v>39</v>
      </c>
      <c r="J6" s="98"/>
      <c r="K6" s="100" t="s">
        <v>99</v>
      </c>
    </row>
    <row r="7" spans="1:11" ht="114" customHeight="1" x14ac:dyDescent="0.25">
      <c r="A7" s="100" t="s">
        <v>125</v>
      </c>
      <c r="B7" s="98"/>
      <c r="C7" s="106" t="s">
        <v>126</v>
      </c>
      <c r="D7" s="98"/>
      <c r="E7" s="106" t="s">
        <v>127</v>
      </c>
      <c r="F7" s="98"/>
      <c r="G7" s="106" t="s">
        <v>128</v>
      </c>
      <c r="H7" s="98"/>
      <c r="I7" s="105" t="s">
        <v>129</v>
      </c>
      <c r="J7" s="98"/>
      <c r="K7" s="105" t="s">
        <v>129</v>
      </c>
    </row>
    <row r="8" spans="1:11" x14ac:dyDescent="0.25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</row>
    <row r="9" spans="1:11" x14ac:dyDescent="0.25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1" x14ac:dyDescent="0.25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</row>
    <row r="11" spans="1:1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</row>
    <row r="12" spans="1:11" x14ac:dyDescent="0.25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</row>
    <row r="13" spans="1:11" x14ac:dyDescent="0.25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x14ac:dyDescent="0.25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</row>
    <row r="15" spans="1:11" x14ac:dyDescent="0.25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x14ac:dyDescent="0.25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2" ht="30" x14ac:dyDescent="0.75">
      <c r="A17" s="249">
        <v>15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</row>
    <row r="18" spans="1:12" x14ac:dyDescent="0.25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</row>
    <row r="19" spans="1:12" x14ac:dyDescent="0.25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2" x14ac:dyDescent="0.25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2" x14ac:dyDescent="0.25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25"/>
  <sheetViews>
    <sheetView rightToLeft="1" view="pageBreakPreview" zoomScale="85" zoomScaleNormal="110" zoomScaleSheetLayoutView="85" workbookViewId="0">
      <selection activeCell="L27" sqref="L27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25.14062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203" t="s">
        <v>164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</row>
    <row r="3" spans="2:28" ht="30" x14ac:dyDescent="0.55000000000000004">
      <c r="B3" s="203" t="s">
        <v>37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</row>
    <row r="4" spans="2:28" ht="30" x14ac:dyDescent="0.55000000000000004">
      <c r="B4" s="203" t="s">
        <v>202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</row>
    <row r="5" spans="2:28" ht="67.5" customHeight="1" x14ac:dyDescent="0.55000000000000004"/>
    <row r="6" spans="2:28" ht="30" x14ac:dyDescent="0.55000000000000004">
      <c r="B6" s="233" t="s">
        <v>154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60" t="s">
        <v>1</v>
      </c>
      <c r="D7" s="257" t="s">
        <v>45</v>
      </c>
      <c r="E7" s="257" t="s">
        <v>45</v>
      </c>
      <c r="F7" s="257" t="s">
        <v>45</v>
      </c>
      <c r="G7" s="257" t="s">
        <v>45</v>
      </c>
      <c r="H7" s="257" t="s">
        <v>45</v>
      </c>
      <c r="J7" s="257" t="s">
        <v>39</v>
      </c>
      <c r="K7" s="257" t="s">
        <v>39</v>
      </c>
      <c r="L7" s="257" t="s">
        <v>39</v>
      </c>
      <c r="M7" s="257" t="s">
        <v>39</v>
      </c>
      <c r="N7" s="257" t="s">
        <v>39</v>
      </c>
      <c r="P7" s="257" t="s">
        <v>40</v>
      </c>
      <c r="Q7" s="257" t="s">
        <v>40</v>
      </c>
      <c r="R7" s="257" t="s">
        <v>40</v>
      </c>
      <c r="S7" s="257" t="s">
        <v>40</v>
      </c>
      <c r="T7" s="257" t="s">
        <v>40</v>
      </c>
    </row>
    <row r="8" spans="2:28" s="29" customFormat="1" ht="63.75" customHeight="1" x14ac:dyDescent="0.6">
      <c r="B8" s="261" t="s">
        <v>1</v>
      </c>
      <c r="D8" s="180" t="s">
        <v>124</v>
      </c>
      <c r="E8" s="45"/>
      <c r="F8" s="253" t="s">
        <v>46</v>
      </c>
      <c r="G8" s="45"/>
      <c r="H8" s="253" t="s">
        <v>47</v>
      </c>
      <c r="J8" s="253" t="s">
        <v>48</v>
      </c>
      <c r="K8" s="45"/>
      <c r="L8" s="253" t="s">
        <v>43</v>
      </c>
      <c r="M8" s="45"/>
      <c r="N8" s="253" t="s">
        <v>49</v>
      </c>
      <c r="P8" s="253" t="s">
        <v>48</v>
      </c>
      <c r="Q8" s="45"/>
      <c r="R8" s="253" t="s">
        <v>43</v>
      </c>
      <c r="S8" s="45"/>
      <c r="T8" s="253" t="s">
        <v>49</v>
      </c>
    </row>
    <row r="9" spans="2:28" x14ac:dyDescent="0.55000000000000004">
      <c r="B9" s="2" t="s">
        <v>174</v>
      </c>
      <c r="D9" s="2" t="s">
        <v>219</v>
      </c>
      <c r="F9" s="196">
        <v>4060180</v>
      </c>
      <c r="H9" s="2">
        <v>190</v>
      </c>
      <c r="J9" s="196">
        <v>771434200</v>
      </c>
      <c r="K9" s="196"/>
      <c r="L9" s="196">
        <v>110463583</v>
      </c>
      <c r="N9" s="196">
        <v>660970617</v>
      </c>
      <c r="P9" s="196">
        <v>771434200</v>
      </c>
      <c r="R9" s="196">
        <v>110463583</v>
      </c>
      <c r="S9" s="196"/>
      <c r="T9" s="196">
        <v>660970617</v>
      </c>
    </row>
    <row r="10" spans="2:28" x14ac:dyDescent="0.55000000000000004">
      <c r="B10" s="2" t="s">
        <v>188</v>
      </c>
      <c r="D10" s="2" t="s">
        <v>203</v>
      </c>
      <c r="F10" s="196">
        <v>560000</v>
      </c>
      <c r="H10" s="2">
        <v>1290</v>
      </c>
      <c r="J10" s="196">
        <v>722400000</v>
      </c>
      <c r="K10" s="196"/>
      <c r="L10" s="196">
        <v>103805279</v>
      </c>
      <c r="N10" s="196">
        <v>618594721</v>
      </c>
      <c r="P10" s="196">
        <v>722400000</v>
      </c>
      <c r="R10" s="196">
        <v>103805279</v>
      </c>
      <c r="S10" s="196"/>
      <c r="T10" s="196">
        <v>618594721</v>
      </c>
    </row>
    <row r="11" spans="2:28" ht="21.75" thickBot="1" x14ac:dyDescent="0.6">
      <c r="B11" s="199"/>
      <c r="C11" s="23"/>
      <c r="D11" s="23"/>
      <c r="E11" s="23"/>
      <c r="F11" s="23"/>
      <c r="G11" s="23"/>
      <c r="H11" s="23"/>
      <c r="I11" s="23"/>
      <c r="J11" s="197">
        <f>SUM(J9:J10)</f>
        <v>1493834200</v>
      </c>
      <c r="K11" s="23"/>
      <c r="L11" s="198">
        <f>SUM(L9:L10)</f>
        <v>214268862</v>
      </c>
      <c r="M11" s="23"/>
      <c r="N11" s="197">
        <f>SUM(N9:N10)</f>
        <v>1279565338</v>
      </c>
      <c r="O11" s="23"/>
      <c r="P11" s="197">
        <f>SUM(P9:P10)</f>
        <v>1493834200</v>
      </c>
      <c r="Q11" s="23"/>
      <c r="R11" s="197">
        <f>SUM(R9:R10)</f>
        <v>214268862</v>
      </c>
      <c r="S11" s="23"/>
      <c r="T11" s="197">
        <f>SUM(T9:T10)</f>
        <v>1279565338</v>
      </c>
    </row>
    <row r="12" spans="2:28" x14ac:dyDescent="0.55000000000000004">
      <c r="L12"/>
    </row>
    <row r="13" spans="2:28" x14ac:dyDescent="0.55000000000000004">
      <c r="L13"/>
    </row>
    <row r="14" spans="2:28" x14ac:dyDescent="0.55000000000000004">
      <c r="L14"/>
    </row>
    <row r="15" spans="2:28" x14ac:dyDescent="0.55000000000000004">
      <c r="L15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 s="78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6"/>
  <sheetViews>
    <sheetView rightToLeft="1" topLeftCell="A2" zoomScaleNormal="100" workbookViewId="0">
      <selection activeCell="E17" sqref="E17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28" t="s">
        <v>165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</row>
    <row r="2" spans="1:20" ht="25.5" x14ac:dyDescent="0.25">
      <c r="A2" s="228" t="s">
        <v>37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</row>
    <row r="3" spans="1:20" ht="25.5" x14ac:dyDescent="0.25">
      <c r="A3" s="228" t="s">
        <v>202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</row>
    <row r="4" spans="1:20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24" x14ac:dyDescent="0.25">
      <c r="A5" s="251" t="s">
        <v>155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</row>
    <row r="6" spans="1:20" ht="21" x14ac:dyDescent="0.25">
      <c r="A6" s="226" t="s">
        <v>130</v>
      </c>
      <c r="B6" s="98"/>
      <c r="C6" s="98"/>
      <c r="D6" s="98"/>
      <c r="E6" s="98"/>
      <c r="F6" s="98"/>
      <c r="G6" s="98"/>
      <c r="H6" s="98"/>
      <c r="I6" s="98"/>
      <c r="J6" s="226" t="s">
        <v>39</v>
      </c>
      <c r="K6" s="226"/>
      <c r="L6" s="226"/>
      <c r="M6" s="226"/>
      <c r="N6" s="226"/>
      <c r="O6" s="98"/>
      <c r="P6" s="226" t="s">
        <v>99</v>
      </c>
      <c r="Q6" s="226"/>
      <c r="R6" s="226"/>
      <c r="S6" s="226"/>
      <c r="T6" s="226"/>
    </row>
    <row r="7" spans="1:20" ht="63" x14ac:dyDescent="0.25">
      <c r="A7" s="226"/>
      <c r="B7" s="98"/>
      <c r="C7" s="106" t="s">
        <v>131</v>
      </c>
      <c r="D7" s="98"/>
      <c r="E7" s="262" t="s">
        <v>70</v>
      </c>
      <c r="F7" s="262"/>
      <c r="G7" s="98"/>
      <c r="H7" s="106" t="s">
        <v>132</v>
      </c>
      <c r="I7" s="98"/>
      <c r="J7" s="105" t="s">
        <v>42</v>
      </c>
      <c r="K7" s="99"/>
      <c r="L7" s="105" t="s">
        <v>43</v>
      </c>
      <c r="M7" s="99"/>
      <c r="N7" s="105" t="s">
        <v>44</v>
      </c>
      <c r="O7" s="98"/>
      <c r="P7" s="105" t="s">
        <v>42</v>
      </c>
      <c r="Q7" s="99"/>
      <c r="R7" s="105" t="s">
        <v>43</v>
      </c>
      <c r="S7" s="99"/>
      <c r="T7" s="105" t="s">
        <v>44</v>
      </c>
    </row>
    <row r="8" spans="1:20" ht="18.75" x14ac:dyDescent="0.25">
      <c r="A8" s="115"/>
      <c r="B8" s="98"/>
      <c r="C8" s="99"/>
      <c r="D8" s="98"/>
      <c r="E8" s="115"/>
      <c r="F8" s="99"/>
      <c r="G8" s="98"/>
      <c r="H8" s="117"/>
      <c r="I8" s="98"/>
      <c r="J8" s="116"/>
      <c r="K8" s="98"/>
      <c r="L8" s="116"/>
      <c r="M8" s="98"/>
      <c r="N8" s="116"/>
      <c r="O8" s="98"/>
      <c r="P8" s="116"/>
      <c r="Q8" s="98"/>
      <c r="R8" s="116"/>
      <c r="S8" s="98"/>
      <c r="T8" s="116"/>
    </row>
    <row r="9" spans="1:20" x14ac:dyDescent="0.25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</row>
    <row r="10" spans="1:20" x14ac:dyDescent="0.25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</row>
    <row r="11" spans="1:20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</row>
    <row r="12" spans="1:20" x14ac:dyDescent="0.25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</row>
    <row r="13" spans="1:20" x14ac:dyDescent="0.25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</row>
    <row r="14" spans="1:20" ht="30" x14ac:dyDescent="0.75">
      <c r="A14" s="249">
        <v>17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</row>
    <row r="15" spans="1:20" x14ac:dyDescent="0.25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</row>
    <row r="16" spans="1:20" x14ac:dyDescent="0.25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</row>
  </sheetData>
  <mergeCells count="9">
    <mergeCell ref="A14:T14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67" t="s">
        <v>164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2:22" ht="27" customHeight="1" x14ac:dyDescent="0.25">
      <c r="B3" s="267" t="s">
        <v>37</v>
      </c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</row>
    <row r="4" spans="2:22" ht="27" customHeight="1" x14ac:dyDescent="0.25">
      <c r="B4" s="267" t="s">
        <v>202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</row>
    <row r="5" spans="2:22" s="25" customFormat="1" ht="21.75" customHeight="1" x14ac:dyDescent="0.25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2:22" s="2" customFormat="1" ht="30.75" customHeight="1" x14ac:dyDescent="0.55000000000000004">
      <c r="B6" s="266" t="s">
        <v>156</v>
      </c>
      <c r="C6" s="266"/>
      <c r="D6" s="266"/>
      <c r="E6" s="266"/>
      <c r="F6" s="266"/>
      <c r="G6" s="266"/>
      <c r="H6" s="266"/>
      <c r="I6" s="266"/>
      <c r="J6" s="266"/>
      <c r="K6" s="48"/>
      <c r="L6" s="48"/>
      <c r="M6" s="48"/>
      <c r="N6" s="48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7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65" t="s">
        <v>38</v>
      </c>
      <c r="C8" s="265" t="s">
        <v>38</v>
      </c>
      <c r="D8" s="265" t="s">
        <v>39</v>
      </c>
      <c r="E8" s="265" t="s">
        <v>39</v>
      </c>
      <c r="F8" s="265" t="s">
        <v>39</v>
      </c>
      <c r="G8" s="265" t="s">
        <v>39</v>
      </c>
      <c r="H8" s="265" t="s">
        <v>39</v>
      </c>
      <c r="I8" s="74"/>
      <c r="J8" s="265" t="s">
        <v>40</v>
      </c>
      <c r="K8" s="265" t="s">
        <v>40</v>
      </c>
      <c r="L8" s="265" t="s">
        <v>40</v>
      </c>
      <c r="M8" s="265" t="s">
        <v>40</v>
      </c>
      <c r="N8" s="265" t="s">
        <v>40</v>
      </c>
    </row>
    <row r="9" spans="2:22" s="26" customFormat="1" ht="58.5" customHeight="1" x14ac:dyDescent="0.25">
      <c r="B9" s="264" t="s">
        <v>41</v>
      </c>
      <c r="C9" s="75"/>
      <c r="D9" s="264" t="s">
        <v>42</v>
      </c>
      <c r="E9" s="75"/>
      <c r="F9" s="264" t="s">
        <v>43</v>
      </c>
      <c r="G9" s="75"/>
      <c r="H9" s="264" t="s">
        <v>44</v>
      </c>
      <c r="I9" s="74"/>
      <c r="J9" s="264" t="s">
        <v>42</v>
      </c>
      <c r="K9" s="75"/>
      <c r="L9" s="264" t="s">
        <v>43</v>
      </c>
      <c r="M9" s="75"/>
      <c r="N9" s="264" t="s">
        <v>44</v>
      </c>
    </row>
    <row r="10" spans="2:22" s="25" customFormat="1" ht="23.25" customHeight="1" x14ac:dyDescent="0.25">
      <c r="B10" s="74" t="s">
        <v>199</v>
      </c>
      <c r="C10" s="74"/>
      <c r="D10" s="63">
        <v>1313614</v>
      </c>
      <c r="E10" s="142"/>
      <c r="F10" s="63">
        <v>0</v>
      </c>
      <c r="G10" s="142"/>
      <c r="H10" s="63">
        <v>1313614</v>
      </c>
      <c r="I10" s="142"/>
      <c r="J10" s="63">
        <v>9819621</v>
      </c>
      <c r="K10" s="142"/>
      <c r="L10" s="63">
        <v>0</v>
      </c>
      <c r="M10" s="142"/>
      <c r="N10" s="63">
        <v>9819621</v>
      </c>
    </row>
    <row r="11" spans="2:22" s="25" customFormat="1" ht="23.25" customHeight="1" x14ac:dyDescent="0.25">
      <c r="B11" s="74" t="s">
        <v>200</v>
      </c>
      <c r="C11" s="74"/>
      <c r="D11" s="107">
        <v>427855</v>
      </c>
      <c r="E11" s="142"/>
      <c r="F11" s="107">
        <v>0</v>
      </c>
      <c r="G11" s="142"/>
      <c r="H11" s="107">
        <v>427855</v>
      </c>
      <c r="I11" s="142"/>
      <c r="J11" s="107">
        <v>829870</v>
      </c>
      <c r="K11" s="142"/>
      <c r="L11" s="107">
        <v>0</v>
      </c>
      <c r="M11" s="142"/>
      <c r="N11" s="107">
        <v>829870</v>
      </c>
    </row>
    <row r="12" spans="2:22" s="25" customFormat="1" ht="23.25" customHeight="1" x14ac:dyDescent="0.25">
      <c r="B12" s="74" t="s">
        <v>197</v>
      </c>
      <c r="C12" s="74"/>
      <c r="D12" s="63">
        <v>7850</v>
      </c>
      <c r="E12" s="142"/>
      <c r="F12" s="63">
        <v>0</v>
      </c>
      <c r="G12" s="142"/>
      <c r="H12" s="63">
        <v>7850</v>
      </c>
      <c r="I12" s="142"/>
      <c r="J12" s="63">
        <v>15192</v>
      </c>
      <c r="K12" s="142"/>
      <c r="L12" s="63">
        <v>0</v>
      </c>
      <c r="M12" s="142"/>
      <c r="N12" s="63">
        <v>15192</v>
      </c>
    </row>
    <row r="13" spans="2:22" s="25" customFormat="1" ht="23.25" customHeight="1" x14ac:dyDescent="0.25">
      <c r="B13" s="74" t="s">
        <v>198</v>
      </c>
      <c r="C13" s="74"/>
      <c r="D13" s="63">
        <v>1130</v>
      </c>
      <c r="E13" s="142"/>
      <c r="F13" s="63">
        <v>0</v>
      </c>
      <c r="G13" s="142"/>
      <c r="H13" s="63">
        <v>1130</v>
      </c>
      <c r="I13" s="142"/>
      <c r="J13" s="63">
        <v>2254</v>
      </c>
      <c r="K13" s="142"/>
      <c r="L13" s="63">
        <v>0</v>
      </c>
      <c r="M13" s="142"/>
      <c r="N13" s="63">
        <v>2254</v>
      </c>
    </row>
    <row r="14" spans="2:22" s="25" customFormat="1" ht="21.75" customHeight="1" thickBot="1" x14ac:dyDescent="0.3">
      <c r="B14" s="263" t="s">
        <v>65</v>
      </c>
      <c r="C14" s="263"/>
      <c r="D14" s="76">
        <f>SUM(D10:D13)</f>
        <v>1750449</v>
      </c>
      <c r="E14" s="76"/>
      <c r="F14" s="76">
        <f>SUM(F10:F13)</f>
        <v>0</v>
      </c>
      <c r="G14" s="76"/>
      <c r="H14" s="76">
        <f>SUM(H10:H13)</f>
        <v>1750449</v>
      </c>
      <c r="I14" s="76"/>
      <c r="J14" s="76">
        <f>SUM(J10:J13)</f>
        <v>10666937</v>
      </c>
      <c r="K14" s="76"/>
      <c r="L14" s="76">
        <f>SUM(L10:L13)</f>
        <v>0</v>
      </c>
      <c r="M14" s="76"/>
      <c r="N14" s="76">
        <f>SUM(N10:N13)</f>
        <v>10666937</v>
      </c>
    </row>
    <row r="15" spans="2:22" ht="21.75" customHeight="1" thickTop="1" x14ac:dyDescent="0.25"/>
    <row r="16" spans="2:22" ht="21.75" customHeight="1" x14ac:dyDescent="0.25">
      <c r="F16" s="79"/>
    </row>
    <row r="17" spans="4:4" ht="21.75" customHeight="1" x14ac:dyDescent="0.25">
      <c r="D17" s="46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90" zoomScaleNormal="110" zoomScaleSheetLayoutView="90" workbookViewId="0">
      <selection activeCell="O17" sqref="O17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203" t="s">
        <v>164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3:17" ht="30" x14ac:dyDescent="0.55000000000000004">
      <c r="C3" s="203" t="s">
        <v>0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</row>
    <row r="4" spans="3:17" ht="30" x14ac:dyDescent="0.55000000000000004">
      <c r="C4" s="203" t="s">
        <v>202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204" t="s">
        <v>71</v>
      </c>
      <c r="D9" s="205" t="s">
        <v>201</v>
      </c>
      <c r="E9" s="205" t="s">
        <v>2</v>
      </c>
      <c r="F9" s="205" t="s">
        <v>2</v>
      </c>
      <c r="G9" s="205" t="s">
        <v>2</v>
      </c>
      <c r="I9" s="205" t="s">
        <v>3</v>
      </c>
      <c r="J9" s="205" t="s">
        <v>3</v>
      </c>
      <c r="K9" s="205" t="s">
        <v>3</v>
      </c>
      <c r="M9" s="205" t="s">
        <v>203</v>
      </c>
      <c r="N9" s="205" t="s">
        <v>4</v>
      </c>
      <c r="O9" s="205" t="s">
        <v>4</v>
      </c>
      <c r="P9" s="205" t="s">
        <v>4</v>
      </c>
      <c r="Q9" s="205" t="s">
        <v>4</v>
      </c>
    </row>
    <row r="10" spans="3:17" s="6" customFormat="1" ht="44.25" customHeight="1" x14ac:dyDescent="0.25">
      <c r="C10" s="204"/>
      <c r="D10" s="10"/>
      <c r="E10" s="206" t="s">
        <v>6</v>
      </c>
      <c r="F10" s="10"/>
      <c r="G10" s="206" t="s">
        <v>7</v>
      </c>
      <c r="I10" s="206" t="s">
        <v>72</v>
      </c>
      <c r="J10" s="10"/>
      <c r="K10" s="206" t="s">
        <v>73</v>
      </c>
      <c r="L10" s="31">
        <v>0</v>
      </c>
      <c r="M10" s="206" t="s">
        <v>6</v>
      </c>
      <c r="N10" s="10"/>
      <c r="O10" s="206" t="s">
        <v>7</v>
      </c>
      <c r="Q10" s="208" t="s">
        <v>11</v>
      </c>
    </row>
    <row r="11" spans="3:17" s="6" customFormat="1" ht="39.75" customHeight="1" x14ac:dyDescent="0.25">
      <c r="C11" s="204"/>
      <c r="D11" s="9"/>
      <c r="E11" s="207" t="s">
        <v>6</v>
      </c>
      <c r="F11" s="9"/>
      <c r="G11" s="207" t="s">
        <v>7</v>
      </c>
      <c r="I11" s="207"/>
      <c r="J11" s="9"/>
      <c r="K11" s="207"/>
      <c r="L11" s="31">
        <v>0</v>
      </c>
      <c r="M11" s="207" t="s">
        <v>6</v>
      </c>
      <c r="N11" s="9"/>
      <c r="O11" s="207" t="s">
        <v>7</v>
      </c>
      <c r="Q11" s="209" t="s">
        <v>11</v>
      </c>
    </row>
    <row r="12" spans="3:17" x14ac:dyDescent="0.55000000000000004">
      <c r="C12" s="30" t="s">
        <v>67</v>
      </c>
      <c r="E12" s="86">
        <f>سهام!G41</f>
        <v>191352313045</v>
      </c>
      <c r="F12" s="20"/>
      <c r="G12" s="86">
        <f>سهام!I41</f>
        <v>172973176507.44827</v>
      </c>
      <c r="H12" s="20"/>
      <c r="I12" s="86">
        <f>سهام!M41</f>
        <v>25588756206</v>
      </c>
      <c r="J12" s="20"/>
      <c r="K12" s="86">
        <f>سهام!Q41</f>
        <v>40973929071</v>
      </c>
      <c r="L12" s="49">
        <v>0</v>
      </c>
      <c r="M12" s="86">
        <f>سهام!W41</f>
        <v>170269682825</v>
      </c>
      <c r="N12" s="20"/>
      <c r="O12" s="86">
        <f>سهام!Y41</f>
        <v>153741427599.64642</v>
      </c>
      <c r="P12" s="20"/>
      <c r="Q12" s="49">
        <f>O12/O17</f>
        <v>0.9063215437840515</v>
      </c>
    </row>
    <row r="13" spans="3:17" x14ac:dyDescent="0.55000000000000004">
      <c r="C13" s="2" t="s">
        <v>76</v>
      </c>
      <c r="E13" s="86">
        <f>سپرده!D14</f>
        <v>2114408362</v>
      </c>
      <c r="F13" s="20"/>
      <c r="G13" s="86">
        <f>سپرده!D14</f>
        <v>2114408362</v>
      </c>
      <c r="H13" s="20"/>
      <c r="I13" s="86">
        <f>سپرده!F14</f>
        <v>6632499883</v>
      </c>
      <c r="J13" s="20"/>
      <c r="K13" s="86">
        <f>سپرده!H14</f>
        <v>8332947969</v>
      </c>
      <c r="L13" s="49">
        <v>0.3836</v>
      </c>
      <c r="M13" s="86">
        <f>سپرده!J14</f>
        <v>413960276</v>
      </c>
      <c r="N13" s="20"/>
      <c r="O13" s="86">
        <f>سپرده!J14</f>
        <v>413960276</v>
      </c>
      <c r="P13" s="20"/>
      <c r="Q13" s="49">
        <f>O13/$O$17</f>
        <v>2.4403384453186572E-3</v>
      </c>
    </row>
    <row r="14" spans="3:17" x14ac:dyDescent="0.55000000000000004">
      <c r="C14" s="2" t="s">
        <v>145</v>
      </c>
      <c r="E14" s="86">
        <f>'واحدهای صندوق'!E10</f>
        <v>0</v>
      </c>
      <c r="F14" s="20"/>
      <c r="G14" s="86">
        <f>'واحدهای صندوق'!G10</f>
        <v>0</v>
      </c>
      <c r="H14" s="20"/>
      <c r="I14" s="86">
        <f>'واحدهای صندوق'!K10</f>
        <v>0</v>
      </c>
      <c r="J14" s="20"/>
      <c r="K14" s="86">
        <f>'واحدهای صندوق'!O10</f>
        <v>0</v>
      </c>
      <c r="L14" s="49"/>
      <c r="M14" s="86">
        <f>'واحدهای صندوق'!U10</f>
        <v>0</v>
      </c>
      <c r="N14" s="20"/>
      <c r="O14" s="86">
        <f>'واحدهای صندوق'!W10</f>
        <v>0</v>
      </c>
      <c r="P14" s="20"/>
      <c r="Q14" s="49">
        <f t="shared" ref="Q14:Q15" si="0">O14/$O$17</f>
        <v>0</v>
      </c>
    </row>
    <row r="15" spans="3:17" x14ac:dyDescent="0.55000000000000004">
      <c r="C15" s="2" t="s">
        <v>68</v>
      </c>
      <c r="E15" s="86">
        <f>'اوراق مشارکت'!R16</f>
        <v>0</v>
      </c>
      <c r="F15" s="20"/>
      <c r="G15" s="86">
        <f>'اوراق مشارکت'!T16</f>
        <v>0</v>
      </c>
      <c r="H15" s="20"/>
      <c r="I15" s="86">
        <f>'اوراق مشارکت'!X16</f>
        <v>1608528142</v>
      </c>
      <c r="J15" s="20"/>
      <c r="K15" s="86">
        <f>'اوراق مشارکت'!AB16</f>
        <v>0</v>
      </c>
      <c r="L15" s="49">
        <v>0</v>
      </c>
      <c r="M15" s="86">
        <f>'اوراق مشارکت'!AH16</f>
        <v>15362586546</v>
      </c>
      <c r="N15" s="20"/>
      <c r="O15" s="86">
        <f>'اوراق مشارکت'!AJ16</f>
        <v>15476933737</v>
      </c>
      <c r="P15" s="20"/>
      <c r="Q15" s="49">
        <f t="shared" si="0"/>
        <v>9.1238117770629887E-2</v>
      </c>
    </row>
    <row r="16" spans="3:17" x14ac:dyDescent="0.55000000000000004">
      <c r="E16" s="3"/>
      <c r="G16" s="3"/>
      <c r="I16" s="3"/>
      <c r="K16" s="3"/>
      <c r="L16" s="80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5">
        <f>SUM(E12:E16)</f>
        <v>193466721407</v>
      </c>
      <c r="F17" s="68">
        <f>SUM(F12:F14)</f>
        <v>0</v>
      </c>
      <c r="G17" s="65">
        <f>SUM(G12:G16)</f>
        <v>175087584869.44827</v>
      </c>
      <c r="H17" s="68">
        <f>SUM(H12:H14)</f>
        <v>0</v>
      </c>
      <c r="I17" s="65">
        <f>SUM(I12:I16)</f>
        <v>33829784231</v>
      </c>
      <c r="J17" s="68">
        <f>SUM(J12:J14)</f>
        <v>0</v>
      </c>
      <c r="K17" s="65">
        <f>SUM(K12:K16)</f>
        <v>49306877040</v>
      </c>
      <c r="L17" s="68">
        <v>0</v>
      </c>
      <c r="M17" s="65">
        <f>SUM(M12:M16)</f>
        <v>186046229647</v>
      </c>
      <c r="N17" s="68">
        <f>SUM(N12:N14)</f>
        <v>0</v>
      </c>
      <c r="O17" s="65">
        <f>SUM(O12:O16)</f>
        <v>169632321612.64642</v>
      </c>
      <c r="P17" s="68">
        <f>SUM(P12:P14)</f>
        <v>0</v>
      </c>
      <c r="Q17" s="88">
        <v>1</v>
      </c>
    </row>
    <row r="18" spans="3:17" ht="21.75" thickTop="1" x14ac:dyDescent="0.55000000000000004">
      <c r="L18" s="80">
        <v>0.2044</v>
      </c>
      <c r="Q18" s="8"/>
    </row>
    <row r="19" spans="3:17" x14ac:dyDescent="0.55000000000000004">
      <c r="L19" s="80">
        <v>0.11650000000000001</v>
      </c>
    </row>
    <row r="20" spans="3:17" x14ac:dyDescent="0.55000000000000004">
      <c r="L20" s="80">
        <v>0</v>
      </c>
    </row>
    <row r="21" spans="3:17" ht="30" x14ac:dyDescent="0.75">
      <c r="I21" s="40">
        <v>1</v>
      </c>
      <c r="L21" s="80">
        <v>6.3700000000000007E-2</v>
      </c>
    </row>
    <row r="22" spans="3:17" x14ac:dyDescent="0.55000000000000004">
      <c r="L22" s="80">
        <v>0</v>
      </c>
    </row>
    <row r="23" spans="3:17" x14ac:dyDescent="0.55000000000000004">
      <c r="L23" s="80">
        <v>0.13189999999999999</v>
      </c>
    </row>
    <row r="24" spans="3:17" x14ac:dyDescent="0.55000000000000004">
      <c r="L24" s="80">
        <v>3.9899999999999998E-2</v>
      </c>
    </row>
    <row r="25" spans="3:17" x14ac:dyDescent="0.55000000000000004">
      <c r="L25" s="80">
        <v>0.18509999999999999</v>
      </c>
    </row>
    <row r="26" spans="3:17" x14ac:dyDescent="0.55000000000000004">
      <c r="L26" s="80">
        <v>1.89E-2</v>
      </c>
    </row>
    <row r="27" spans="3:17" x14ac:dyDescent="0.55000000000000004">
      <c r="L27" s="80">
        <v>5.16E-2</v>
      </c>
    </row>
    <row r="28" spans="3:17" x14ac:dyDescent="0.55000000000000004">
      <c r="L28" s="80">
        <v>3.6200000000000003E-2</v>
      </c>
    </row>
    <row r="29" spans="3:17" x14ac:dyDescent="0.55000000000000004">
      <c r="L29" s="80">
        <v>0</v>
      </c>
    </row>
    <row r="30" spans="3:17" x14ac:dyDescent="0.55000000000000004">
      <c r="L30" s="80">
        <v>1.8200000000000001E-2</v>
      </c>
    </row>
    <row r="31" spans="3:17" x14ac:dyDescent="0.55000000000000004">
      <c r="L31" s="80">
        <v>3.3000000000000002E-2</v>
      </c>
    </row>
    <row r="32" spans="3:17" x14ac:dyDescent="0.55000000000000004">
      <c r="L32" s="80">
        <v>5.7999999999999996E-3</v>
      </c>
    </row>
    <row r="33" spans="12:12" x14ac:dyDescent="0.55000000000000004">
      <c r="L33" s="80">
        <v>2.0000000000000001E-4</v>
      </c>
    </row>
    <row r="34" spans="12:12" x14ac:dyDescent="0.55000000000000004">
      <c r="L34" s="80">
        <v>0</v>
      </c>
    </row>
    <row r="35" spans="12:12" x14ac:dyDescent="0.55000000000000004">
      <c r="L35" s="80">
        <v>0</v>
      </c>
    </row>
    <row r="36" spans="12:12" x14ac:dyDescent="0.55000000000000004">
      <c r="L36" s="80">
        <v>0</v>
      </c>
    </row>
    <row r="37" spans="12:12" x14ac:dyDescent="0.55000000000000004">
      <c r="L37" s="80">
        <v>1E-4</v>
      </c>
    </row>
    <row r="38" spans="12:12" x14ac:dyDescent="0.55000000000000004">
      <c r="L38" s="80">
        <v>-9.1000000000000004E-3</v>
      </c>
    </row>
    <row r="39" spans="12:12" x14ac:dyDescent="0.55000000000000004">
      <c r="L39" s="80">
        <v>0</v>
      </c>
    </row>
    <row r="40" spans="12:12" x14ac:dyDescent="0.55000000000000004">
      <c r="L40" s="80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4"/>
  <sheetViews>
    <sheetView rightToLeft="1" view="pageBreakPreview" topLeftCell="A10" zoomScale="80" zoomScaleNormal="55" zoomScaleSheetLayoutView="80" workbookViewId="0">
      <selection activeCell="A39" sqref="A39:XFD43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205" t="s">
        <v>164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</row>
    <row r="3" spans="2:28" ht="30" x14ac:dyDescent="0.55000000000000004">
      <c r="B3" s="205" t="s">
        <v>37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</row>
    <row r="4" spans="2:28" ht="30" x14ac:dyDescent="0.55000000000000004">
      <c r="B4" s="205" t="s">
        <v>202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</row>
    <row r="5" spans="2:28" ht="61.5" customHeight="1" x14ac:dyDescent="0.55000000000000004"/>
    <row r="6" spans="2:28" s="2" customFormat="1" ht="30" x14ac:dyDescent="0.55000000000000004">
      <c r="B6" s="12" t="s">
        <v>157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204" t="s">
        <v>1</v>
      </c>
      <c r="D8" s="205" t="s">
        <v>39</v>
      </c>
      <c r="E8" s="205" t="s">
        <v>39</v>
      </c>
      <c r="F8" s="205" t="s">
        <v>39</v>
      </c>
      <c r="G8" s="205" t="s">
        <v>39</v>
      </c>
      <c r="H8" s="205" t="s">
        <v>39</v>
      </c>
      <c r="I8" s="205" t="s">
        <v>39</v>
      </c>
      <c r="J8" s="205" t="s">
        <v>39</v>
      </c>
      <c r="L8" s="205" t="s">
        <v>40</v>
      </c>
      <c r="M8" s="205" t="s">
        <v>40</v>
      </c>
      <c r="N8" s="205" t="s">
        <v>40</v>
      </c>
      <c r="O8" s="205" t="s">
        <v>40</v>
      </c>
      <c r="P8" s="205" t="s">
        <v>40</v>
      </c>
      <c r="Q8" s="205" t="s">
        <v>40</v>
      </c>
      <c r="R8" s="205" t="s">
        <v>40</v>
      </c>
    </row>
    <row r="9" spans="2:28" ht="69" customHeight="1" x14ac:dyDescent="0.65">
      <c r="B9" s="204" t="s">
        <v>1</v>
      </c>
      <c r="D9" s="268" t="s">
        <v>5</v>
      </c>
      <c r="E9" s="38"/>
      <c r="F9" s="268" t="s">
        <v>133</v>
      </c>
      <c r="G9" s="38"/>
      <c r="H9" s="268" t="s">
        <v>51</v>
      </c>
      <c r="I9" s="38"/>
      <c r="J9" s="268" t="s">
        <v>52</v>
      </c>
      <c r="K9" s="28"/>
      <c r="L9" s="268" t="s">
        <v>5</v>
      </c>
      <c r="M9" s="38"/>
      <c r="N9" s="268" t="s">
        <v>133</v>
      </c>
      <c r="O9" s="38"/>
      <c r="P9" s="268" t="s">
        <v>51</v>
      </c>
      <c r="Q9" s="38"/>
      <c r="R9" s="253" t="s">
        <v>143</v>
      </c>
    </row>
    <row r="10" spans="2:28" ht="21.75" customHeight="1" x14ac:dyDescent="0.6">
      <c r="B10" s="143" t="s">
        <v>182</v>
      </c>
      <c r="C10" s="13"/>
      <c r="D10" s="144">
        <v>42932531</v>
      </c>
      <c r="E10" s="145"/>
      <c r="F10" s="144">
        <v>18275684227</v>
      </c>
      <c r="G10" s="145"/>
      <c r="H10" s="144">
        <v>17594073627</v>
      </c>
      <c r="I10" s="145"/>
      <c r="J10" s="144">
        <v>681610600</v>
      </c>
      <c r="K10" s="145"/>
      <c r="L10" s="144">
        <v>42932531</v>
      </c>
      <c r="M10" s="145"/>
      <c r="N10" s="144">
        <v>18275684227</v>
      </c>
      <c r="O10" s="145"/>
      <c r="P10" s="144">
        <v>17594073627</v>
      </c>
      <c r="Q10" s="145"/>
      <c r="R10" s="144">
        <v>681610600</v>
      </c>
    </row>
    <row r="11" spans="2:28" ht="21.75" customHeight="1" x14ac:dyDescent="0.6">
      <c r="B11" s="143" t="s">
        <v>175</v>
      </c>
      <c r="C11" s="13"/>
      <c r="D11" s="144">
        <v>4004494</v>
      </c>
      <c r="E11" s="145"/>
      <c r="F11" s="144">
        <v>7188132523</v>
      </c>
      <c r="G11" s="145"/>
      <c r="H11" s="144">
        <v>6547695642</v>
      </c>
      <c r="I11" s="145"/>
      <c r="J11" s="144">
        <v>640436881</v>
      </c>
      <c r="K11" s="145"/>
      <c r="L11" s="144">
        <v>4004494</v>
      </c>
      <c r="M11" s="145"/>
      <c r="N11" s="144">
        <v>7188132523</v>
      </c>
      <c r="O11" s="145"/>
      <c r="P11" s="144">
        <v>6547695642</v>
      </c>
      <c r="Q11" s="145"/>
      <c r="R11" s="144">
        <v>640436881</v>
      </c>
    </row>
    <row r="12" spans="2:28" ht="21.75" customHeight="1" x14ac:dyDescent="0.6">
      <c r="B12" s="143" t="s">
        <v>190</v>
      </c>
      <c r="C12" s="13"/>
      <c r="D12" s="144">
        <v>2500000</v>
      </c>
      <c r="E12" s="145"/>
      <c r="F12" s="144">
        <v>8250725050</v>
      </c>
      <c r="G12" s="145"/>
      <c r="H12" s="144">
        <v>7829010300</v>
      </c>
      <c r="I12" s="145"/>
      <c r="J12" s="144">
        <v>421714749</v>
      </c>
      <c r="K12" s="145"/>
      <c r="L12" s="144">
        <v>2500000</v>
      </c>
      <c r="M12" s="145"/>
      <c r="N12" s="144">
        <v>8250725050</v>
      </c>
      <c r="O12" s="145"/>
      <c r="P12" s="144">
        <v>7829010300</v>
      </c>
      <c r="Q12" s="145"/>
      <c r="R12" s="144">
        <v>421714749</v>
      </c>
    </row>
    <row r="13" spans="2:28" ht="21.75" customHeight="1" x14ac:dyDescent="0.6">
      <c r="B13" s="143" t="s">
        <v>183</v>
      </c>
      <c r="C13" s="13"/>
      <c r="D13" s="144">
        <v>6000000</v>
      </c>
      <c r="E13" s="145"/>
      <c r="F13" s="144">
        <v>7608726360</v>
      </c>
      <c r="G13" s="145"/>
      <c r="H13" s="144">
        <v>7293184500</v>
      </c>
      <c r="I13" s="145"/>
      <c r="J13" s="144">
        <v>315541859</v>
      </c>
      <c r="K13" s="145"/>
      <c r="L13" s="144">
        <v>6000000</v>
      </c>
      <c r="M13" s="145"/>
      <c r="N13" s="144">
        <v>7608726360</v>
      </c>
      <c r="O13" s="145"/>
      <c r="P13" s="144">
        <v>7293184500</v>
      </c>
      <c r="Q13" s="145"/>
      <c r="R13" s="144">
        <v>315541859</v>
      </c>
    </row>
    <row r="14" spans="2:28" ht="21.75" customHeight="1" x14ac:dyDescent="0.6">
      <c r="B14" s="143" t="s">
        <v>191</v>
      </c>
      <c r="C14" s="13"/>
      <c r="D14" s="144">
        <v>347</v>
      </c>
      <c r="E14" s="145"/>
      <c r="F14" s="144">
        <v>8837665924</v>
      </c>
      <c r="G14" s="145"/>
      <c r="H14" s="144">
        <v>7836522688</v>
      </c>
      <c r="I14" s="145"/>
      <c r="J14" s="144">
        <v>1001143236</v>
      </c>
      <c r="K14" s="145"/>
      <c r="L14" s="144">
        <v>347</v>
      </c>
      <c r="M14" s="145"/>
      <c r="N14" s="144">
        <v>8837665924</v>
      </c>
      <c r="O14" s="145"/>
      <c r="P14" s="144">
        <v>8574547697</v>
      </c>
      <c r="Q14" s="145"/>
      <c r="R14" s="144">
        <v>263118227</v>
      </c>
    </row>
    <row r="15" spans="2:28" ht="21.75" customHeight="1" x14ac:dyDescent="0.6">
      <c r="B15" s="143" t="s">
        <v>178</v>
      </c>
      <c r="C15" s="13"/>
      <c r="D15" s="144">
        <v>1329194</v>
      </c>
      <c r="E15" s="145"/>
      <c r="F15" s="144">
        <v>5187309726</v>
      </c>
      <c r="G15" s="145"/>
      <c r="H15" s="144">
        <v>4961774520</v>
      </c>
      <c r="I15" s="145"/>
      <c r="J15" s="144">
        <v>225535206</v>
      </c>
      <c r="K15" s="145"/>
      <c r="L15" s="144">
        <v>1329194</v>
      </c>
      <c r="M15" s="145"/>
      <c r="N15" s="144">
        <v>5187309726</v>
      </c>
      <c r="O15" s="145"/>
      <c r="P15" s="144">
        <v>4961774520</v>
      </c>
      <c r="Q15" s="145"/>
      <c r="R15" s="144">
        <v>225535206</v>
      </c>
    </row>
    <row r="16" spans="2:28" ht="22.5" customHeight="1" x14ac:dyDescent="0.6">
      <c r="B16" s="143" t="s">
        <v>166</v>
      </c>
      <c r="C16" s="13"/>
      <c r="D16" s="144">
        <v>1747732</v>
      </c>
      <c r="E16" s="145"/>
      <c r="F16" s="144">
        <v>3721640479</v>
      </c>
      <c r="G16" s="145"/>
      <c r="H16" s="144">
        <v>3510065392</v>
      </c>
      <c r="I16" s="145"/>
      <c r="J16" s="144">
        <v>211575087</v>
      </c>
      <c r="K16" s="145"/>
      <c r="L16" s="144">
        <v>1747732</v>
      </c>
      <c r="M16" s="145"/>
      <c r="N16" s="144">
        <v>3721640479</v>
      </c>
      <c r="O16" s="145"/>
      <c r="P16" s="144">
        <v>3510065392</v>
      </c>
      <c r="Q16" s="145"/>
      <c r="R16" s="144">
        <v>211575087</v>
      </c>
    </row>
    <row r="17" spans="2:18" ht="22.5" customHeight="1" x14ac:dyDescent="0.6">
      <c r="B17" s="143" t="s">
        <v>205</v>
      </c>
      <c r="C17" s="13"/>
      <c r="D17" s="144">
        <v>8600000</v>
      </c>
      <c r="E17" s="145"/>
      <c r="F17" s="144">
        <v>8030044202</v>
      </c>
      <c r="G17" s="145"/>
      <c r="H17" s="144">
        <v>7821519415</v>
      </c>
      <c r="I17" s="145"/>
      <c r="J17" s="144">
        <v>208524786</v>
      </c>
      <c r="K17" s="145"/>
      <c r="L17" s="144">
        <v>8600000</v>
      </c>
      <c r="M17" s="145"/>
      <c r="N17" s="144">
        <v>8030044202</v>
      </c>
      <c r="O17" s="145"/>
      <c r="P17" s="144">
        <v>7821519415</v>
      </c>
      <c r="Q17" s="145"/>
      <c r="R17" s="144">
        <v>208524786</v>
      </c>
    </row>
    <row r="18" spans="2:18" ht="22.5" customHeight="1" x14ac:dyDescent="0.6">
      <c r="B18" s="143" t="s">
        <v>193</v>
      </c>
      <c r="C18" s="13"/>
      <c r="D18" s="144">
        <v>1800000</v>
      </c>
      <c r="E18" s="145"/>
      <c r="F18" s="144">
        <v>4895661726</v>
      </c>
      <c r="G18" s="145"/>
      <c r="H18" s="144">
        <v>4697406180</v>
      </c>
      <c r="I18" s="145"/>
      <c r="J18" s="144">
        <v>198255545</v>
      </c>
      <c r="K18" s="145"/>
      <c r="L18" s="144">
        <v>1800000</v>
      </c>
      <c r="M18" s="145"/>
      <c r="N18" s="144">
        <v>4895661726</v>
      </c>
      <c r="O18" s="145"/>
      <c r="P18" s="144">
        <v>4697406180</v>
      </c>
      <c r="Q18" s="145"/>
      <c r="R18" s="144">
        <v>198255545</v>
      </c>
    </row>
    <row r="19" spans="2:18" ht="22.5" customHeight="1" x14ac:dyDescent="0.6">
      <c r="B19" s="143" t="s">
        <v>208</v>
      </c>
      <c r="C19" s="13"/>
      <c r="D19" s="144">
        <v>19219</v>
      </c>
      <c r="E19" s="145"/>
      <c r="F19" s="144">
        <v>8989601244</v>
      </c>
      <c r="G19" s="145"/>
      <c r="H19" s="144">
        <v>8887885683</v>
      </c>
      <c r="I19" s="145"/>
      <c r="J19" s="144">
        <v>101715561</v>
      </c>
      <c r="K19" s="145"/>
      <c r="L19" s="144">
        <v>19219</v>
      </c>
      <c r="M19" s="145"/>
      <c r="N19" s="144">
        <v>8989601244</v>
      </c>
      <c r="O19" s="145"/>
      <c r="P19" s="144">
        <v>8887885683</v>
      </c>
      <c r="Q19" s="145"/>
      <c r="R19" s="144">
        <v>101715561</v>
      </c>
    </row>
    <row r="20" spans="2:18" ht="22.5" customHeight="1" x14ac:dyDescent="0.6">
      <c r="B20" s="143" t="s">
        <v>171</v>
      </c>
      <c r="C20" s="13"/>
      <c r="D20" s="144">
        <v>800000</v>
      </c>
      <c r="E20" s="145"/>
      <c r="F20" s="144">
        <v>1701941504</v>
      </c>
      <c r="G20" s="145"/>
      <c r="H20" s="144">
        <v>1609858848</v>
      </c>
      <c r="I20" s="145"/>
      <c r="J20" s="144">
        <v>92082655</v>
      </c>
      <c r="K20" s="145"/>
      <c r="L20" s="144">
        <v>800000</v>
      </c>
      <c r="M20" s="145"/>
      <c r="N20" s="144">
        <v>1701941504</v>
      </c>
      <c r="O20" s="145"/>
      <c r="P20" s="144">
        <v>1609858848</v>
      </c>
      <c r="Q20" s="145"/>
      <c r="R20" s="144">
        <v>92082655</v>
      </c>
    </row>
    <row r="21" spans="2:18" ht="22.5" customHeight="1" x14ac:dyDescent="0.6">
      <c r="B21" s="143" t="s">
        <v>212</v>
      </c>
      <c r="C21" s="13"/>
      <c r="D21" s="144">
        <v>11060</v>
      </c>
      <c r="E21" s="145"/>
      <c r="F21" s="144">
        <v>4896915853</v>
      </c>
      <c r="G21" s="145"/>
      <c r="H21" s="144">
        <v>4866172721</v>
      </c>
      <c r="I21" s="145"/>
      <c r="J21" s="144">
        <v>30743132</v>
      </c>
      <c r="K21" s="145"/>
      <c r="L21" s="144">
        <v>11060</v>
      </c>
      <c r="M21" s="145"/>
      <c r="N21" s="144">
        <v>4896915853</v>
      </c>
      <c r="O21" s="145"/>
      <c r="P21" s="144">
        <v>4866172721</v>
      </c>
      <c r="Q21" s="145"/>
      <c r="R21" s="144">
        <v>30743132</v>
      </c>
    </row>
    <row r="22" spans="2:18" ht="22.5" customHeight="1" x14ac:dyDescent="0.6">
      <c r="B22" s="143" t="s">
        <v>207</v>
      </c>
      <c r="C22" s="13"/>
      <c r="D22" s="144">
        <v>222471</v>
      </c>
      <c r="E22" s="145"/>
      <c r="F22" s="144">
        <v>178587801</v>
      </c>
      <c r="G22" s="145"/>
      <c r="H22" s="144">
        <v>161736417</v>
      </c>
      <c r="I22" s="145"/>
      <c r="J22" s="144">
        <v>16851384</v>
      </c>
      <c r="K22" s="145"/>
      <c r="L22" s="144">
        <v>222471</v>
      </c>
      <c r="M22" s="145"/>
      <c r="N22" s="144">
        <v>178587801</v>
      </c>
      <c r="O22" s="145"/>
      <c r="P22" s="144">
        <v>161736417</v>
      </c>
      <c r="Q22" s="145"/>
      <c r="R22" s="144">
        <v>16851384</v>
      </c>
    </row>
    <row r="23" spans="2:18" ht="22.5" customHeight="1" x14ac:dyDescent="0.6">
      <c r="B23" s="143" t="s">
        <v>181</v>
      </c>
      <c r="C23" s="13"/>
      <c r="D23" s="144">
        <v>4134259</v>
      </c>
      <c r="E23" s="145"/>
      <c r="F23" s="144">
        <v>3782321686</v>
      </c>
      <c r="G23" s="145"/>
      <c r="H23" s="144">
        <v>3782321686</v>
      </c>
      <c r="I23" s="145"/>
      <c r="J23" s="144">
        <v>0</v>
      </c>
      <c r="K23" s="145"/>
      <c r="L23" s="144">
        <v>4134259</v>
      </c>
      <c r="M23" s="145"/>
      <c r="N23" s="144">
        <v>3782321686</v>
      </c>
      <c r="O23" s="145"/>
      <c r="P23" s="144">
        <v>3782321686</v>
      </c>
      <c r="Q23" s="145"/>
      <c r="R23" s="144">
        <v>0</v>
      </c>
    </row>
    <row r="24" spans="2:18" ht="22.5" customHeight="1" x14ac:dyDescent="0.6">
      <c r="B24" s="143" t="s">
        <v>189</v>
      </c>
      <c r="C24" s="13"/>
      <c r="D24" s="144">
        <v>3962112</v>
      </c>
      <c r="E24" s="145"/>
      <c r="F24" s="144">
        <v>6557716770</v>
      </c>
      <c r="G24" s="145"/>
      <c r="H24" s="144">
        <v>6557716770</v>
      </c>
      <c r="I24" s="145"/>
      <c r="J24" s="144">
        <v>0</v>
      </c>
      <c r="K24" s="145"/>
      <c r="L24" s="144">
        <v>3962112</v>
      </c>
      <c r="M24" s="145"/>
      <c r="N24" s="144">
        <v>6557716770</v>
      </c>
      <c r="O24" s="145"/>
      <c r="P24" s="144">
        <v>6557716770</v>
      </c>
      <c r="Q24" s="145"/>
      <c r="R24" s="144">
        <v>0</v>
      </c>
    </row>
    <row r="25" spans="2:18" ht="21.75" customHeight="1" x14ac:dyDescent="0.6">
      <c r="B25" s="143" t="s">
        <v>195</v>
      </c>
      <c r="C25" s="13"/>
      <c r="D25" s="144">
        <v>2410250</v>
      </c>
      <c r="E25" s="145"/>
      <c r="F25" s="144">
        <v>3381748937</v>
      </c>
      <c r="G25" s="145"/>
      <c r="H25" s="144">
        <v>3381748937</v>
      </c>
      <c r="I25" s="145"/>
      <c r="J25" s="144">
        <v>0</v>
      </c>
      <c r="K25" s="145"/>
      <c r="L25" s="144">
        <v>2410250</v>
      </c>
      <c r="M25" s="145"/>
      <c r="N25" s="144">
        <v>3381748937</v>
      </c>
      <c r="O25" s="145"/>
      <c r="P25" s="144">
        <v>3381748937</v>
      </c>
      <c r="Q25" s="145"/>
      <c r="R25" s="144">
        <v>0</v>
      </c>
    </row>
    <row r="26" spans="2:18" ht="21.75" customHeight="1" x14ac:dyDescent="0.6">
      <c r="B26" s="143" t="s">
        <v>187</v>
      </c>
      <c r="C26" s="13"/>
      <c r="D26" s="144">
        <v>2244130</v>
      </c>
      <c r="E26" s="145"/>
      <c r="F26" s="144">
        <v>8786885225</v>
      </c>
      <c r="G26" s="145"/>
      <c r="H26" s="144">
        <v>8786885225</v>
      </c>
      <c r="I26" s="145"/>
      <c r="J26" s="144">
        <v>0</v>
      </c>
      <c r="K26" s="145"/>
      <c r="L26" s="144">
        <v>2244130</v>
      </c>
      <c r="M26" s="145"/>
      <c r="N26" s="144">
        <v>8786885225</v>
      </c>
      <c r="O26" s="145"/>
      <c r="P26" s="144">
        <v>8786885225</v>
      </c>
      <c r="Q26" s="145"/>
      <c r="R26" s="144">
        <v>0</v>
      </c>
    </row>
    <row r="27" spans="2:18" ht="21.75" customHeight="1" x14ac:dyDescent="0.6">
      <c r="B27" s="143" t="s">
        <v>196</v>
      </c>
      <c r="C27" s="13"/>
      <c r="D27" s="144">
        <v>91000</v>
      </c>
      <c r="E27" s="145"/>
      <c r="F27" s="144">
        <v>2337778197</v>
      </c>
      <c r="G27" s="145"/>
      <c r="H27" s="144">
        <v>2338681163</v>
      </c>
      <c r="I27" s="145"/>
      <c r="J27" s="144">
        <v>-902965</v>
      </c>
      <c r="K27" s="145"/>
      <c r="L27" s="144">
        <v>91000</v>
      </c>
      <c r="M27" s="145"/>
      <c r="N27" s="144">
        <v>2337778197</v>
      </c>
      <c r="O27" s="145"/>
      <c r="P27" s="144">
        <v>2338681163</v>
      </c>
      <c r="Q27" s="145"/>
      <c r="R27" s="144">
        <v>-902965</v>
      </c>
    </row>
    <row r="28" spans="2:18" ht="21.75" customHeight="1" x14ac:dyDescent="0.6">
      <c r="B28" s="143" t="s">
        <v>194</v>
      </c>
      <c r="C28" s="13"/>
      <c r="D28" s="144">
        <v>1000</v>
      </c>
      <c r="E28" s="145"/>
      <c r="F28" s="144">
        <v>10144968</v>
      </c>
      <c r="G28" s="145"/>
      <c r="H28" s="144">
        <v>12681210</v>
      </c>
      <c r="I28" s="145"/>
      <c r="J28" s="144">
        <v>-2536241</v>
      </c>
      <c r="K28" s="145"/>
      <c r="L28" s="144">
        <v>1000</v>
      </c>
      <c r="M28" s="145"/>
      <c r="N28" s="144">
        <v>10144968</v>
      </c>
      <c r="O28" s="145"/>
      <c r="P28" s="144">
        <v>12681210</v>
      </c>
      <c r="Q28" s="145"/>
      <c r="R28" s="144">
        <v>-2536241</v>
      </c>
    </row>
    <row r="29" spans="2:18" ht="21.75" customHeight="1" x14ac:dyDescent="0.6">
      <c r="B29" s="143" t="s">
        <v>206</v>
      </c>
      <c r="C29" s="13"/>
      <c r="D29" s="144">
        <v>100000</v>
      </c>
      <c r="E29" s="145"/>
      <c r="F29" s="144">
        <v>1412000210</v>
      </c>
      <c r="G29" s="145"/>
      <c r="H29" s="144">
        <v>1426790843</v>
      </c>
      <c r="I29" s="145"/>
      <c r="J29" s="144">
        <v>-14790633</v>
      </c>
      <c r="K29" s="145"/>
      <c r="L29" s="144">
        <v>100000</v>
      </c>
      <c r="M29" s="145"/>
      <c r="N29" s="144">
        <v>1412000210</v>
      </c>
      <c r="O29" s="145"/>
      <c r="P29" s="144">
        <v>1426790843</v>
      </c>
      <c r="Q29" s="145"/>
      <c r="R29" s="144">
        <v>-14790633</v>
      </c>
    </row>
    <row r="30" spans="2:18" ht="21.75" customHeight="1" x14ac:dyDescent="0.6">
      <c r="B30" s="143" t="s">
        <v>215</v>
      </c>
      <c r="C30" s="13"/>
      <c r="D30" s="144">
        <v>2455</v>
      </c>
      <c r="E30" s="145"/>
      <c r="F30" s="144">
        <v>1590416640</v>
      </c>
      <c r="G30" s="145"/>
      <c r="H30" s="144">
        <v>1608528142</v>
      </c>
      <c r="I30" s="145"/>
      <c r="J30" s="144">
        <v>-18111501</v>
      </c>
      <c r="K30" s="145"/>
      <c r="L30" s="144">
        <v>2455</v>
      </c>
      <c r="M30" s="145"/>
      <c r="N30" s="144">
        <v>1590416640</v>
      </c>
      <c r="O30" s="145"/>
      <c r="P30" s="144">
        <v>1608528142</v>
      </c>
      <c r="Q30" s="145"/>
      <c r="R30" s="144">
        <v>-18111501</v>
      </c>
    </row>
    <row r="31" spans="2:18" ht="21.75" customHeight="1" x14ac:dyDescent="0.6">
      <c r="B31" s="143" t="s">
        <v>185</v>
      </c>
      <c r="C31" s="13"/>
      <c r="D31" s="144">
        <v>793000</v>
      </c>
      <c r="E31" s="145"/>
      <c r="F31" s="144">
        <v>2154450361</v>
      </c>
      <c r="G31" s="145"/>
      <c r="H31" s="144">
        <v>2311037528</v>
      </c>
      <c r="I31" s="145"/>
      <c r="J31" s="144">
        <v>-156587166</v>
      </c>
      <c r="K31" s="145"/>
      <c r="L31" s="144">
        <v>793000</v>
      </c>
      <c r="M31" s="145"/>
      <c r="N31" s="144">
        <v>2154450361</v>
      </c>
      <c r="O31" s="145"/>
      <c r="P31" s="144">
        <v>2311037528</v>
      </c>
      <c r="Q31" s="145"/>
      <c r="R31" s="144">
        <v>-156587166</v>
      </c>
    </row>
    <row r="32" spans="2:18" ht="21.75" customHeight="1" x14ac:dyDescent="0.6">
      <c r="B32" s="143" t="s">
        <v>177</v>
      </c>
      <c r="C32" s="13"/>
      <c r="D32" s="144">
        <v>3800000</v>
      </c>
      <c r="E32" s="145"/>
      <c r="F32" s="144">
        <v>5644627122</v>
      </c>
      <c r="G32" s="145"/>
      <c r="H32" s="144">
        <v>5882176560</v>
      </c>
      <c r="I32" s="145"/>
      <c r="J32" s="144">
        <v>-237549438</v>
      </c>
      <c r="K32" s="145"/>
      <c r="L32" s="144">
        <v>3800000</v>
      </c>
      <c r="M32" s="145"/>
      <c r="N32" s="144">
        <v>5644627122</v>
      </c>
      <c r="O32" s="145"/>
      <c r="P32" s="144">
        <v>5882176560</v>
      </c>
      <c r="Q32" s="145"/>
      <c r="R32" s="144">
        <v>-237549438</v>
      </c>
    </row>
    <row r="33" spans="2:52" ht="21.75" customHeight="1" x14ac:dyDescent="0.6">
      <c r="B33" s="143" t="s">
        <v>176</v>
      </c>
      <c r="C33" s="13"/>
      <c r="D33" s="144">
        <v>424504</v>
      </c>
      <c r="E33" s="145"/>
      <c r="F33" s="144">
        <v>307071263</v>
      </c>
      <c r="G33" s="145"/>
      <c r="H33" s="144">
        <v>379521548</v>
      </c>
      <c r="I33" s="145"/>
      <c r="J33" s="144">
        <v>-72450284</v>
      </c>
      <c r="K33" s="145"/>
      <c r="L33" s="144">
        <v>424504</v>
      </c>
      <c r="M33" s="145"/>
      <c r="N33" s="144">
        <v>307071263</v>
      </c>
      <c r="O33" s="145"/>
      <c r="P33" s="144">
        <v>657132192</v>
      </c>
      <c r="Q33" s="145"/>
      <c r="R33" s="144">
        <v>-350060928</v>
      </c>
    </row>
    <row r="34" spans="2:52" ht="21.75" customHeight="1" x14ac:dyDescent="0.6">
      <c r="B34" s="143" t="s">
        <v>204</v>
      </c>
      <c r="C34" s="13"/>
      <c r="D34" s="144">
        <v>150700</v>
      </c>
      <c r="E34" s="145"/>
      <c r="F34" s="144">
        <v>15940440487</v>
      </c>
      <c r="G34" s="145"/>
      <c r="H34" s="144">
        <v>16340445948</v>
      </c>
      <c r="I34" s="145"/>
      <c r="J34" s="144">
        <v>-400005460</v>
      </c>
      <c r="K34" s="145"/>
      <c r="L34" s="144">
        <v>150700</v>
      </c>
      <c r="M34" s="145"/>
      <c r="N34" s="144">
        <v>15940440487</v>
      </c>
      <c r="O34" s="145"/>
      <c r="P34" s="144">
        <v>16340445948</v>
      </c>
      <c r="Q34" s="145"/>
      <c r="R34" s="144">
        <v>-400005460</v>
      </c>
    </row>
    <row r="35" spans="2:52" ht="21.75" customHeight="1" x14ac:dyDescent="0.6">
      <c r="B35" s="143" t="s">
        <v>174</v>
      </c>
      <c r="C35" s="13"/>
      <c r="D35" s="144">
        <v>4060180</v>
      </c>
      <c r="E35" s="145"/>
      <c r="F35" s="144">
        <v>6965786224</v>
      </c>
      <c r="G35" s="145"/>
      <c r="H35" s="144">
        <v>7658738931</v>
      </c>
      <c r="I35" s="145"/>
      <c r="J35" s="144">
        <v>-692952706</v>
      </c>
      <c r="K35" s="145"/>
      <c r="L35" s="144">
        <v>4060180</v>
      </c>
      <c r="M35" s="145"/>
      <c r="N35" s="144">
        <v>6965786224</v>
      </c>
      <c r="O35" s="145"/>
      <c r="P35" s="144">
        <v>7380313451</v>
      </c>
      <c r="Q35" s="145"/>
      <c r="R35" s="144">
        <v>-414527226</v>
      </c>
    </row>
    <row r="36" spans="2:52" ht="21.75" customHeight="1" x14ac:dyDescent="0.6">
      <c r="B36" s="143" t="s">
        <v>188</v>
      </c>
      <c r="C36" s="13"/>
      <c r="D36" s="144">
        <v>560000</v>
      </c>
      <c r="E36" s="145"/>
      <c r="F36" s="144">
        <v>5112175040</v>
      </c>
      <c r="G36" s="145"/>
      <c r="H36" s="144">
        <v>5979022117</v>
      </c>
      <c r="I36" s="145"/>
      <c r="J36" s="144">
        <v>-866847077</v>
      </c>
      <c r="K36" s="145"/>
      <c r="L36" s="144">
        <v>560000</v>
      </c>
      <c r="M36" s="145"/>
      <c r="N36" s="144">
        <v>5112175040</v>
      </c>
      <c r="O36" s="145"/>
      <c r="P36" s="144">
        <v>5979022117</v>
      </c>
      <c r="Q36" s="145"/>
      <c r="R36" s="144">
        <v>-866847077</v>
      </c>
    </row>
    <row r="37" spans="2:52" ht="21.75" customHeight="1" x14ac:dyDescent="0.6">
      <c r="B37" s="143" t="s">
        <v>186</v>
      </c>
      <c r="C37" s="13"/>
      <c r="D37" s="144">
        <v>2525236</v>
      </c>
      <c r="E37" s="145"/>
      <c r="F37" s="144">
        <v>5452437854</v>
      </c>
      <c r="G37" s="145"/>
      <c r="H37" s="144">
        <v>6816070323</v>
      </c>
      <c r="I37" s="145"/>
      <c r="J37" s="144">
        <v>-1363632468</v>
      </c>
      <c r="K37" s="145"/>
      <c r="L37" s="144">
        <v>2525236</v>
      </c>
      <c r="M37" s="145"/>
      <c r="N37" s="144">
        <v>5452437854</v>
      </c>
      <c r="O37" s="145"/>
      <c r="P37" s="144">
        <v>6816070323</v>
      </c>
      <c r="Q37" s="145"/>
      <c r="R37" s="144">
        <v>-1363632468</v>
      </c>
    </row>
    <row r="38" spans="2:52" ht="21.75" customHeight="1" x14ac:dyDescent="0.6">
      <c r="B38" s="143" t="s">
        <v>173</v>
      </c>
      <c r="C38" s="13"/>
      <c r="D38" s="144">
        <v>1115000</v>
      </c>
      <c r="E38" s="145"/>
      <c r="F38" s="144">
        <v>12019723727</v>
      </c>
      <c r="G38" s="145"/>
      <c r="H38" s="144">
        <v>15024654659</v>
      </c>
      <c r="I38" s="145"/>
      <c r="J38" s="144">
        <v>-3004930931</v>
      </c>
      <c r="K38" s="145"/>
      <c r="L38" s="144">
        <v>1115000</v>
      </c>
      <c r="M38" s="145"/>
      <c r="N38" s="144">
        <v>12019723727</v>
      </c>
      <c r="O38" s="145"/>
      <c r="P38" s="144">
        <v>15024654659</v>
      </c>
      <c r="Q38" s="145"/>
      <c r="R38" s="144">
        <v>-3004930931</v>
      </c>
    </row>
    <row r="39" spans="2:52" ht="22.5" thickBot="1" x14ac:dyDescent="0.65">
      <c r="B39" s="146" t="s">
        <v>65</v>
      </c>
      <c r="C39" s="13"/>
      <c r="D39" s="147">
        <f>SUM(D10:D38)</f>
        <v>96340874</v>
      </c>
      <c r="E39" s="145"/>
      <c r="F39" s="147">
        <f>SUM(F10:F38)</f>
        <v>169218361330</v>
      </c>
      <c r="G39" s="145"/>
      <c r="H39" s="147">
        <f>SUM(H10:H38)</f>
        <v>171903927523</v>
      </c>
      <c r="I39" s="145"/>
      <c r="J39" s="147">
        <f>SUM(J10:J38)</f>
        <v>-2685566189</v>
      </c>
      <c r="K39" s="145"/>
      <c r="L39" s="147">
        <f>SUM(L10:L38)</f>
        <v>96340874</v>
      </c>
      <c r="M39" s="145"/>
      <c r="N39" s="147">
        <f>SUM(N10:N38)</f>
        <v>169218361330</v>
      </c>
      <c r="O39" s="145"/>
      <c r="P39" s="147">
        <f>SUM(P10:P38)</f>
        <v>172641137696</v>
      </c>
      <c r="Q39" s="145"/>
      <c r="R39" s="147">
        <f>SUM(R10:R38)</f>
        <v>-3422776362</v>
      </c>
      <c r="AI39" s="22"/>
      <c r="AK39" s="63"/>
      <c r="AL39" s="6"/>
      <c r="AM39" s="63"/>
      <c r="AN39" s="6"/>
      <c r="AO39" s="63"/>
      <c r="AP39" s="6"/>
      <c r="AQ39" s="63"/>
      <c r="AR39" s="6"/>
      <c r="AS39" s="63"/>
      <c r="AT39" s="6"/>
      <c r="AU39" s="63"/>
      <c r="AV39" s="6"/>
      <c r="AW39" s="63"/>
      <c r="AX39" s="6"/>
      <c r="AY39" s="63"/>
    </row>
    <row r="40" spans="2:52" ht="22.5" thickTop="1" x14ac:dyDescent="0.6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AI40" s="22"/>
      <c r="AK40" s="63"/>
      <c r="AL40" s="6"/>
      <c r="AM40" s="63"/>
      <c r="AN40" s="6"/>
      <c r="AO40" s="63"/>
      <c r="AP40" s="6"/>
      <c r="AQ40" s="63"/>
      <c r="AR40" s="6"/>
      <c r="AS40" s="63"/>
      <c r="AT40" s="6"/>
      <c r="AU40" s="63"/>
      <c r="AV40" s="6"/>
      <c r="AW40" s="63"/>
      <c r="AX40" s="6"/>
      <c r="AY40" s="63"/>
    </row>
    <row r="41" spans="2:52" ht="30" x14ac:dyDescent="0.75">
      <c r="J41" s="44">
        <v>19</v>
      </c>
      <c r="L41" s="21"/>
      <c r="AI41" s="22"/>
      <c r="AK41" s="63"/>
      <c r="AL41" s="6"/>
      <c r="AM41" s="63"/>
      <c r="AN41" s="6"/>
      <c r="AO41" s="63"/>
      <c r="AP41" s="6"/>
      <c r="AQ41" s="63"/>
      <c r="AR41" s="6"/>
      <c r="AS41" s="63"/>
      <c r="AT41" s="6"/>
      <c r="AU41" s="63"/>
      <c r="AV41" s="6"/>
      <c r="AW41" s="63"/>
      <c r="AX41" s="6"/>
      <c r="AY41" s="63"/>
    </row>
    <row r="42" spans="2:52" x14ac:dyDescent="0.55000000000000004">
      <c r="AI42" s="22"/>
      <c r="AK42" s="63"/>
      <c r="AL42" s="6"/>
      <c r="AM42" s="63"/>
      <c r="AN42" s="6"/>
      <c r="AO42" s="63"/>
      <c r="AP42" s="6"/>
      <c r="AQ42" s="63"/>
      <c r="AR42" s="6"/>
      <c r="AS42" s="63"/>
      <c r="AT42" s="6"/>
      <c r="AU42" s="63"/>
      <c r="AV42" s="6"/>
      <c r="AW42" s="63"/>
      <c r="AX42" s="6"/>
      <c r="AY42" s="63"/>
    </row>
    <row r="43" spans="2:52" x14ac:dyDescent="0.55000000000000004">
      <c r="AI43" s="22"/>
      <c r="AK43" s="63"/>
      <c r="AL43" s="6"/>
      <c r="AM43" s="63"/>
      <c r="AN43" s="6"/>
      <c r="AO43" s="63"/>
      <c r="AP43" s="6"/>
      <c r="AQ43" s="63"/>
      <c r="AR43" s="6"/>
      <c r="AS43" s="63"/>
      <c r="AT43" s="6"/>
      <c r="AU43" s="63"/>
      <c r="AV43" s="6"/>
      <c r="AW43" s="63"/>
      <c r="AX43" s="6"/>
      <c r="AY43" s="63"/>
    </row>
    <row r="44" spans="2:52" x14ac:dyDescent="0.55000000000000004">
      <c r="AJ44" s="22"/>
      <c r="AL44" s="63"/>
      <c r="AM44" s="6"/>
      <c r="AN44" s="63"/>
      <c r="AO44" s="6"/>
      <c r="AP44" s="63"/>
      <c r="AQ44" s="6"/>
      <c r="AR44" s="63"/>
      <c r="AS44" s="6"/>
      <c r="AT44" s="63"/>
      <c r="AU44" s="6"/>
      <c r="AV44" s="63"/>
      <c r="AW44" s="6"/>
      <c r="AX44" s="63"/>
      <c r="AY44" s="6"/>
      <c r="AZ44" s="63"/>
    </row>
    <row r="45" spans="2:52" x14ac:dyDescent="0.55000000000000004">
      <c r="AJ45" s="22"/>
      <c r="AL45" s="63"/>
      <c r="AM45" s="6"/>
      <c r="AN45" s="63"/>
      <c r="AO45" s="6"/>
      <c r="AP45" s="63"/>
      <c r="AQ45" s="6"/>
      <c r="AR45" s="63"/>
      <c r="AS45" s="6"/>
      <c r="AT45" s="63"/>
      <c r="AU45" s="6"/>
      <c r="AV45" s="63"/>
      <c r="AW45" s="6"/>
      <c r="AX45" s="63"/>
      <c r="AY45" s="6"/>
      <c r="AZ45" s="63"/>
    </row>
    <row r="46" spans="2:52" x14ac:dyDescent="0.55000000000000004">
      <c r="AJ46" s="22"/>
      <c r="AL46" s="63"/>
      <c r="AM46" s="6"/>
      <c r="AN46" s="63"/>
      <c r="AO46" s="6"/>
      <c r="AP46" s="63"/>
      <c r="AQ46" s="6"/>
      <c r="AR46" s="63"/>
      <c r="AS46" s="6"/>
      <c r="AT46" s="63"/>
      <c r="AU46" s="6"/>
      <c r="AV46" s="63"/>
      <c r="AW46" s="6"/>
      <c r="AX46" s="63"/>
      <c r="AY46" s="6"/>
      <c r="AZ46" s="63"/>
    </row>
    <row r="47" spans="2:52" x14ac:dyDescent="0.55000000000000004">
      <c r="AJ47" s="22"/>
      <c r="AL47" s="63"/>
      <c r="AM47" s="6"/>
      <c r="AN47" s="63"/>
      <c r="AO47" s="6"/>
      <c r="AP47" s="63"/>
      <c r="AQ47" s="6"/>
      <c r="AR47" s="63"/>
      <c r="AS47" s="6"/>
      <c r="AT47" s="63"/>
      <c r="AU47" s="6"/>
      <c r="AV47" s="63"/>
      <c r="AW47" s="6"/>
      <c r="AX47" s="63"/>
      <c r="AY47" s="6"/>
      <c r="AZ47" s="63"/>
    </row>
    <row r="48" spans="2:52" x14ac:dyDescent="0.55000000000000004">
      <c r="AJ48" s="22"/>
      <c r="AL48" s="63"/>
      <c r="AM48" s="6"/>
      <c r="AN48" s="63"/>
      <c r="AO48" s="6"/>
      <c r="AP48" s="63"/>
      <c r="AQ48" s="6"/>
      <c r="AR48" s="63"/>
      <c r="AS48" s="6"/>
      <c r="AT48" s="63"/>
      <c r="AU48" s="6"/>
      <c r="AV48" s="63"/>
      <c r="AW48" s="6"/>
      <c r="AX48" s="63"/>
      <c r="AY48" s="6"/>
      <c r="AZ48" s="63"/>
    </row>
    <row r="49" spans="36:52" x14ac:dyDescent="0.55000000000000004">
      <c r="AJ49" s="22"/>
      <c r="AL49" s="63"/>
      <c r="AM49" s="6"/>
      <c r="AN49" s="63"/>
      <c r="AO49" s="6"/>
      <c r="AP49" s="63"/>
      <c r="AQ49" s="6"/>
      <c r="AR49" s="63"/>
      <c r="AS49" s="6"/>
      <c r="AT49" s="63"/>
      <c r="AU49" s="6"/>
      <c r="AV49" s="63"/>
      <c r="AW49" s="6"/>
      <c r="AX49" s="63"/>
      <c r="AY49" s="6"/>
      <c r="AZ49" s="63"/>
    </row>
    <row r="50" spans="36:52" x14ac:dyDescent="0.55000000000000004">
      <c r="AJ50" s="22"/>
      <c r="AL50" s="63"/>
      <c r="AM50" s="6"/>
      <c r="AN50" s="63"/>
      <c r="AO50" s="6"/>
      <c r="AP50" s="63"/>
      <c r="AQ50" s="6"/>
      <c r="AR50" s="63"/>
      <c r="AS50" s="6"/>
      <c r="AT50" s="63"/>
      <c r="AU50" s="6"/>
      <c r="AV50" s="63"/>
      <c r="AW50" s="6"/>
      <c r="AX50" s="63"/>
      <c r="AY50" s="6"/>
      <c r="AZ50" s="63"/>
    </row>
    <row r="51" spans="36:52" x14ac:dyDescent="0.55000000000000004">
      <c r="AJ51" s="22"/>
      <c r="AL51" s="63"/>
      <c r="AM51" s="6"/>
      <c r="AN51" s="63"/>
      <c r="AO51" s="6"/>
      <c r="AP51" s="63"/>
      <c r="AQ51" s="6"/>
      <c r="AR51" s="63"/>
      <c r="AS51" s="6"/>
      <c r="AT51" s="63"/>
      <c r="AU51" s="6"/>
      <c r="AV51" s="63"/>
      <c r="AW51" s="6"/>
      <c r="AX51" s="63"/>
      <c r="AY51" s="6"/>
      <c r="AZ51" s="63"/>
    </row>
    <row r="52" spans="36:52" x14ac:dyDescent="0.55000000000000004">
      <c r="AJ52" s="22"/>
      <c r="AL52" s="63"/>
      <c r="AM52" s="6"/>
      <c r="AN52" s="63"/>
      <c r="AO52" s="6"/>
      <c r="AP52" s="63"/>
      <c r="AQ52" s="6"/>
      <c r="AR52" s="63"/>
      <c r="AS52" s="6"/>
      <c r="AT52" s="63"/>
      <c r="AU52" s="6"/>
      <c r="AV52" s="63"/>
      <c r="AW52" s="6"/>
      <c r="AX52" s="63"/>
      <c r="AY52" s="6"/>
      <c r="AZ52" s="63"/>
    </row>
    <row r="53" spans="36:52" x14ac:dyDescent="0.55000000000000004">
      <c r="AJ53" s="22"/>
      <c r="AL53" s="63"/>
      <c r="AM53" s="6"/>
      <c r="AN53" s="63"/>
      <c r="AO53" s="6"/>
      <c r="AP53" s="63"/>
      <c r="AQ53" s="6"/>
      <c r="AR53" s="63"/>
      <c r="AS53" s="6"/>
      <c r="AT53" s="63"/>
      <c r="AU53" s="6"/>
      <c r="AV53" s="63"/>
      <c r="AW53" s="6"/>
      <c r="AX53" s="63"/>
      <c r="AY53" s="6"/>
      <c r="AZ53" s="63"/>
    </row>
    <row r="54" spans="36:52" x14ac:dyDescent="0.55000000000000004">
      <c r="AJ54" s="22"/>
      <c r="AL54" s="63"/>
      <c r="AM54" s="6"/>
      <c r="AN54" s="63"/>
      <c r="AO54" s="6"/>
      <c r="AP54" s="63"/>
      <c r="AQ54" s="6"/>
      <c r="AR54" s="63"/>
      <c r="AS54" s="6"/>
      <c r="AT54" s="63"/>
      <c r="AU54" s="6"/>
      <c r="AV54" s="63"/>
      <c r="AW54" s="6"/>
      <c r="AX54" s="63"/>
      <c r="AY54" s="6"/>
      <c r="AZ54" s="63"/>
    </row>
  </sheetData>
  <sortState xmlns:xlrd2="http://schemas.microsoft.com/office/spreadsheetml/2017/richdata2" ref="B10:S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  <rowBreaks count="2" manualBreakCount="2">
    <brk id="24" max="16383" man="1"/>
    <brk id="2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17"/>
  <sheetViews>
    <sheetView rightToLeft="1" view="pageBreakPreview" topLeftCell="B1" zoomScale="70" zoomScaleNormal="85" zoomScaleSheetLayoutView="70" workbookViewId="0">
      <selection activeCell="L10" sqref="L10:L15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4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9.8554687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28515625" style="2" bestFit="1" customWidth="1"/>
    <col min="13" max="13" width="0.85546875" style="2" customWidth="1"/>
    <col min="14" max="14" width="39.28515625" style="2" bestFit="1" customWidth="1"/>
    <col min="15" max="15" width="0.85546875" style="2" customWidth="1"/>
    <col min="16" max="16" width="39.28515625" style="2" bestFit="1" customWidth="1"/>
    <col min="17" max="17" width="0.85546875" style="2" customWidth="1"/>
    <col min="18" max="18" width="39.28515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203" t="s">
        <v>165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</row>
    <row r="3" spans="2:28" ht="30" x14ac:dyDescent="0.55000000000000004">
      <c r="B3" s="203" t="s">
        <v>37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</row>
    <row r="4" spans="2:28" ht="30" x14ac:dyDescent="0.55000000000000004">
      <c r="B4" s="203" t="s">
        <v>202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</row>
    <row r="6" spans="2:28" ht="30" x14ac:dyDescent="0.55000000000000004">
      <c r="B6" s="12" t="s">
        <v>158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96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81" t="s">
        <v>1</v>
      </c>
      <c r="D9" s="179" t="s">
        <v>5</v>
      </c>
      <c r="E9" s="34"/>
      <c r="F9" s="179" t="s">
        <v>50</v>
      </c>
      <c r="G9" s="34"/>
      <c r="H9" s="179" t="s">
        <v>51</v>
      </c>
      <c r="I9" s="34"/>
      <c r="J9" s="179" t="s">
        <v>53</v>
      </c>
      <c r="L9" s="179" t="s">
        <v>5</v>
      </c>
      <c r="M9" s="34"/>
      <c r="N9" s="179" t="s">
        <v>50</v>
      </c>
      <c r="O9" s="34"/>
      <c r="P9" s="179" t="s">
        <v>51</v>
      </c>
      <c r="Q9" s="34"/>
      <c r="R9" s="179" t="s">
        <v>53</v>
      </c>
    </row>
    <row r="10" spans="2:28" ht="24" x14ac:dyDescent="0.6">
      <c r="B10" s="18" t="s">
        <v>192</v>
      </c>
      <c r="C10" s="18"/>
      <c r="D10" s="200">
        <v>5600000</v>
      </c>
      <c r="E10" s="200"/>
      <c r="F10" s="200">
        <v>10567852863</v>
      </c>
      <c r="G10" s="200"/>
      <c r="H10" s="200">
        <v>10668887040</v>
      </c>
      <c r="I10" s="200"/>
      <c r="J10" s="200">
        <v>-101034177</v>
      </c>
      <c r="K10" s="200"/>
      <c r="L10" s="200">
        <v>5600000</v>
      </c>
      <c r="M10" s="200"/>
      <c r="N10" s="200">
        <v>10567852863</v>
      </c>
      <c r="O10" s="200"/>
      <c r="P10" s="200">
        <v>10668887040</v>
      </c>
      <c r="Q10" s="200"/>
      <c r="R10" s="200">
        <v>-101034177</v>
      </c>
    </row>
    <row r="11" spans="2:28" ht="24" x14ac:dyDescent="0.6">
      <c r="B11" s="18" t="s">
        <v>188</v>
      </c>
      <c r="C11" s="18"/>
      <c r="D11" s="200">
        <v>400000</v>
      </c>
      <c r="E11" s="200"/>
      <c r="F11" s="200">
        <v>4163564939</v>
      </c>
      <c r="G11" s="200"/>
      <c r="H11" s="200">
        <v>4270730075</v>
      </c>
      <c r="I11" s="200"/>
      <c r="J11" s="200">
        <v>-107165136</v>
      </c>
      <c r="K11" s="200"/>
      <c r="L11" s="200">
        <v>400000</v>
      </c>
      <c r="M11" s="200"/>
      <c r="N11" s="200">
        <v>4163564939</v>
      </c>
      <c r="O11" s="200"/>
      <c r="P11" s="200">
        <v>4270730075</v>
      </c>
      <c r="Q11" s="200"/>
      <c r="R11" s="200">
        <v>-107165136</v>
      </c>
    </row>
    <row r="12" spans="2:28" ht="24" x14ac:dyDescent="0.6">
      <c r="B12" s="18" t="s">
        <v>184</v>
      </c>
      <c r="C12" s="18"/>
      <c r="D12" s="200">
        <v>5185321</v>
      </c>
      <c r="E12" s="200"/>
      <c r="F12" s="200">
        <v>11767148192</v>
      </c>
      <c r="G12" s="200"/>
      <c r="H12" s="200">
        <v>11880355624</v>
      </c>
      <c r="I12" s="200"/>
      <c r="J12" s="200">
        <v>-113207432</v>
      </c>
      <c r="K12" s="200"/>
      <c r="L12" s="200">
        <v>5185321</v>
      </c>
      <c r="M12" s="200"/>
      <c r="N12" s="200">
        <v>11767148192</v>
      </c>
      <c r="O12" s="200"/>
      <c r="P12" s="200">
        <v>11880355624</v>
      </c>
      <c r="Q12" s="200"/>
      <c r="R12" s="200">
        <v>-113207432</v>
      </c>
    </row>
    <row r="13" spans="2:28" ht="24" x14ac:dyDescent="0.6">
      <c r="B13" s="18" t="s">
        <v>169</v>
      </c>
      <c r="C13" s="18"/>
      <c r="D13" s="200">
        <v>292265</v>
      </c>
      <c r="E13" s="200"/>
      <c r="F13" s="200">
        <v>3511970155</v>
      </c>
      <c r="G13" s="200"/>
      <c r="H13" s="200">
        <v>3627972452</v>
      </c>
      <c r="I13" s="200"/>
      <c r="J13" s="200">
        <v>-116002297</v>
      </c>
      <c r="K13" s="200"/>
      <c r="L13" s="200">
        <v>292265</v>
      </c>
      <c r="M13" s="200"/>
      <c r="N13" s="200">
        <v>3511970155</v>
      </c>
      <c r="O13" s="200"/>
      <c r="P13" s="200">
        <v>3627972452</v>
      </c>
      <c r="Q13" s="200"/>
      <c r="R13" s="200">
        <v>-116002297</v>
      </c>
    </row>
    <row r="14" spans="2:28" ht="24" x14ac:dyDescent="0.6">
      <c r="B14" s="18" t="s">
        <v>179</v>
      </c>
      <c r="C14" s="18"/>
      <c r="D14" s="200">
        <v>3000000</v>
      </c>
      <c r="E14" s="200"/>
      <c r="F14" s="200">
        <v>4442988235</v>
      </c>
      <c r="G14" s="200"/>
      <c r="H14" s="200">
        <v>4578333780</v>
      </c>
      <c r="I14" s="200"/>
      <c r="J14" s="200">
        <v>-135345545</v>
      </c>
      <c r="K14" s="200"/>
      <c r="L14" s="200">
        <v>3000000</v>
      </c>
      <c r="M14" s="200"/>
      <c r="N14" s="200">
        <v>4442988235</v>
      </c>
      <c r="O14" s="200"/>
      <c r="P14" s="200">
        <v>4578333780</v>
      </c>
      <c r="Q14" s="200"/>
      <c r="R14" s="200">
        <v>-135345545</v>
      </c>
    </row>
    <row r="15" spans="2:28" ht="24" x14ac:dyDescent="0.6">
      <c r="B15" s="18" t="s">
        <v>185</v>
      </c>
      <c r="C15" s="18"/>
      <c r="D15" s="200">
        <v>2400000</v>
      </c>
      <c r="E15" s="200"/>
      <c r="F15" s="200">
        <v>6520404687</v>
      </c>
      <c r="G15" s="200"/>
      <c r="H15" s="200">
        <v>6994312761</v>
      </c>
      <c r="I15" s="200"/>
      <c r="J15" s="200">
        <v>-473908074</v>
      </c>
      <c r="K15" s="200"/>
      <c r="L15" s="200">
        <v>2400000</v>
      </c>
      <c r="M15" s="200"/>
      <c r="N15" s="200">
        <v>6520404687</v>
      </c>
      <c r="O15" s="200"/>
      <c r="P15" s="200">
        <v>6994312761</v>
      </c>
      <c r="Q15" s="200"/>
      <c r="R15" s="200">
        <v>-473908074</v>
      </c>
    </row>
    <row r="16" spans="2:28" ht="24.75" thickBot="1" x14ac:dyDescent="0.6">
      <c r="B16" s="23"/>
      <c r="C16" s="23"/>
      <c r="D16" s="201">
        <f>SUM(D10:D15)</f>
        <v>16877586</v>
      </c>
      <c r="E16" s="67"/>
      <c r="F16" s="201">
        <f>SUM(F10:F15)</f>
        <v>40973929071</v>
      </c>
      <c r="G16" s="202"/>
      <c r="H16" s="201">
        <f>SUM(H10:H15)</f>
        <v>42020591732</v>
      </c>
      <c r="I16" s="202"/>
      <c r="J16" s="201">
        <f>SUM(J10:J15)</f>
        <v>-1046662661</v>
      </c>
      <c r="K16" s="202"/>
      <c r="L16" s="201">
        <f>SUM(L10:L15)</f>
        <v>16877586</v>
      </c>
      <c r="M16" s="202"/>
      <c r="N16" s="201">
        <f>SUM(N10:N15)</f>
        <v>40973929071</v>
      </c>
      <c r="O16" s="202"/>
      <c r="P16" s="201">
        <f>SUM(P10:P15)</f>
        <v>42020591732</v>
      </c>
      <c r="Q16" s="202"/>
      <c r="R16" s="201">
        <f>SUM(R10:R15)</f>
        <v>-1046662661</v>
      </c>
    </row>
    <row r="17" ht="21.75" thickTop="1" x14ac:dyDescent="0.55000000000000004"/>
  </sheetData>
  <mergeCells count="3">
    <mergeCell ref="B3:R3"/>
    <mergeCell ref="B4:R4"/>
    <mergeCell ref="B2:R2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28" t="s">
        <v>165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</row>
    <row r="2" spans="1:25" ht="25.5" x14ac:dyDescent="0.25">
      <c r="A2" s="228" t="s">
        <v>37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</row>
    <row r="3" spans="1:25" ht="25.5" x14ac:dyDescent="0.25">
      <c r="A3" s="228" t="s">
        <v>202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</row>
    <row r="4" spans="1:25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1:25" ht="24" x14ac:dyDescent="0.25">
      <c r="A5" s="251" t="s">
        <v>159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</row>
    <row r="6" spans="1:25" x14ac:dyDescent="0.25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</row>
    <row r="7" spans="1:25" ht="21" x14ac:dyDescent="0.25">
      <c r="A7" s="98"/>
      <c r="B7" s="98"/>
      <c r="C7" s="98"/>
      <c r="D7" s="98"/>
      <c r="E7" s="226" t="s">
        <v>39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98"/>
      <c r="Y7" s="100" t="s">
        <v>99</v>
      </c>
    </row>
    <row r="8" spans="1:25" ht="63" x14ac:dyDescent="0.25">
      <c r="A8" s="100" t="s">
        <v>134</v>
      </c>
      <c r="B8" s="98"/>
      <c r="C8" s="100" t="s">
        <v>135</v>
      </c>
      <c r="D8" s="98"/>
      <c r="E8" s="105" t="s">
        <v>14</v>
      </c>
      <c r="F8" s="99"/>
      <c r="G8" s="105" t="s">
        <v>5</v>
      </c>
      <c r="H8" s="99"/>
      <c r="I8" s="105" t="s">
        <v>13</v>
      </c>
      <c r="J8" s="99"/>
      <c r="K8" s="105" t="s">
        <v>136</v>
      </c>
      <c r="L8" s="99"/>
      <c r="M8" s="105" t="s">
        <v>137</v>
      </c>
      <c r="N8" s="99"/>
      <c r="O8" s="105" t="s">
        <v>138</v>
      </c>
      <c r="P8" s="99"/>
      <c r="Q8" s="105" t="s">
        <v>139</v>
      </c>
      <c r="R8" s="99"/>
      <c r="S8" s="105" t="s">
        <v>140</v>
      </c>
      <c r="T8" s="99"/>
      <c r="U8" s="105" t="s">
        <v>141</v>
      </c>
      <c r="V8" s="99"/>
      <c r="W8" s="105" t="s">
        <v>142</v>
      </c>
      <c r="X8" s="98"/>
      <c r="Y8" s="105" t="s">
        <v>142</v>
      </c>
    </row>
    <row r="9" spans="1:25" x14ac:dyDescent="0.25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</row>
    <row r="10" spans="1:25" ht="21.75" thickBot="1" x14ac:dyDescent="0.55000000000000004">
      <c r="A10" s="122" t="s">
        <v>59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4">
        <f>SUM(K9:K9)</f>
        <v>0</v>
      </c>
      <c r="L10" s="124"/>
      <c r="M10" s="124">
        <f>SUM(M9:M9)</f>
        <v>0</v>
      </c>
      <c r="N10" s="124"/>
      <c r="O10" s="124">
        <f>SUM(O9:O9)</f>
        <v>0</v>
      </c>
      <c r="P10" s="124"/>
      <c r="Q10" s="124">
        <f>SUM(Q9:Q9)</f>
        <v>0</v>
      </c>
      <c r="R10" s="124"/>
      <c r="S10" s="124">
        <f>SUM(S9:S9)</f>
        <v>0</v>
      </c>
      <c r="T10" s="124"/>
      <c r="U10" s="124">
        <f>SUM(U9:U9)</f>
        <v>0</v>
      </c>
      <c r="V10" s="124"/>
      <c r="W10" s="124">
        <f>SUM(W9:W9)</f>
        <v>0</v>
      </c>
      <c r="X10" s="124"/>
      <c r="Y10" s="65">
        <f>SUM(Y9:Y9)</f>
        <v>0</v>
      </c>
    </row>
    <row r="11" spans="1:25" ht="15.75" thickTop="1" x14ac:dyDescent="0.25"/>
    <row r="12" spans="1:25" x14ac:dyDescent="0.25">
      <c r="Y12" s="141"/>
    </row>
    <row r="13" spans="1:25" ht="30" x14ac:dyDescent="0.75">
      <c r="A13" s="269">
        <v>21</v>
      </c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23" sqref="A23:Q23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28" t="s">
        <v>165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</row>
    <row r="2" spans="1:17" ht="25.5" x14ac:dyDescent="0.25">
      <c r="A2" s="228" t="s">
        <v>37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17" ht="25.5" x14ac:dyDescent="0.25">
      <c r="A3" s="228" t="s">
        <v>202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17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7" ht="24" x14ac:dyDescent="0.25">
      <c r="A5" s="102" t="s">
        <v>160</v>
      </c>
      <c r="B5" s="225" t="s">
        <v>101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</row>
    <row r="6" spans="1:17" x14ac:dyDescent="0.25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262" t="s">
        <v>102</v>
      </c>
      <c r="N6" s="98"/>
      <c r="O6" s="98"/>
      <c r="P6" s="98"/>
      <c r="Q6" s="262" t="s">
        <v>103</v>
      </c>
    </row>
    <row r="7" spans="1:17" ht="21" x14ac:dyDescent="0.25">
      <c r="A7" s="226" t="s">
        <v>104</v>
      </c>
      <c r="B7" s="226"/>
      <c r="C7" s="98"/>
      <c r="D7" s="100" t="s">
        <v>105</v>
      </c>
      <c r="E7" s="98"/>
      <c r="F7" s="100" t="s">
        <v>106</v>
      </c>
      <c r="G7" s="98"/>
      <c r="H7" s="100" t="s">
        <v>85</v>
      </c>
      <c r="I7" s="98"/>
      <c r="J7" s="226" t="s">
        <v>107</v>
      </c>
      <c r="K7" s="226"/>
      <c r="L7" s="98"/>
      <c r="M7" s="262"/>
      <c r="N7" s="98"/>
      <c r="O7" s="100" t="s">
        <v>108</v>
      </c>
      <c r="P7" s="98"/>
      <c r="Q7" s="262"/>
    </row>
    <row r="8" spans="1:17" ht="21" x14ac:dyDescent="0.25">
      <c r="A8" s="223" t="s">
        <v>109</v>
      </c>
      <c r="B8" s="270"/>
      <c r="C8" s="98"/>
      <c r="D8" s="223" t="s">
        <v>110</v>
      </c>
      <c r="E8" s="98"/>
      <c r="F8" s="101" t="s">
        <v>111</v>
      </c>
      <c r="G8" s="98"/>
      <c r="H8" s="99"/>
      <c r="I8" s="98"/>
      <c r="J8" s="99"/>
      <c r="K8" s="99"/>
      <c r="L8" s="98"/>
      <c r="M8" s="99"/>
      <c r="N8" s="98"/>
      <c r="O8" s="99"/>
      <c r="P8" s="98"/>
      <c r="Q8" s="99"/>
    </row>
    <row r="9" spans="1:17" ht="21" x14ac:dyDescent="0.25">
      <c r="A9" s="226"/>
      <c r="B9" s="226"/>
      <c r="C9" s="98"/>
      <c r="D9" s="226"/>
      <c r="E9" s="98"/>
      <c r="F9" s="101" t="s">
        <v>112</v>
      </c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</row>
    <row r="10" spans="1:17" ht="21" x14ac:dyDescent="0.25">
      <c r="A10" s="223" t="s">
        <v>109</v>
      </c>
      <c r="B10" s="270"/>
      <c r="C10" s="98"/>
      <c r="D10" s="223" t="s">
        <v>113</v>
      </c>
      <c r="E10" s="98"/>
      <c r="F10" s="101" t="s">
        <v>111</v>
      </c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</row>
    <row r="11" spans="1:17" ht="21" x14ac:dyDescent="0.25">
      <c r="A11" s="226"/>
      <c r="B11" s="226"/>
      <c r="C11" s="98"/>
      <c r="D11" s="226"/>
      <c r="E11" s="98"/>
      <c r="F11" s="101" t="s">
        <v>114</v>
      </c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17" ht="90" customHeight="1" x14ac:dyDescent="0.25">
      <c r="A12" s="271" t="s">
        <v>115</v>
      </c>
      <c r="B12" s="271"/>
      <c r="C12" s="98"/>
      <c r="D12" s="105" t="s">
        <v>116</v>
      </c>
      <c r="E12" s="98"/>
      <c r="F12" s="101" t="s">
        <v>117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</row>
    <row r="13" spans="1:17" ht="21" x14ac:dyDescent="0.25">
      <c r="A13" s="271" t="s">
        <v>118</v>
      </c>
      <c r="B13" s="272"/>
      <c r="C13" s="98"/>
      <c r="D13" s="271" t="s">
        <v>118</v>
      </c>
      <c r="E13" s="98"/>
      <c r="F13" s="101" t="s">
        <v>119</v>
      </c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</row>
    <row r="14" spans="1:17" ht="21" x14ac:dyDescent="0.25">
      <c r="A14" s="273"/>
      <c r="B14" s="273"/>
      <c r="C14" s="98"/>
      <c r="D14" s="273"/>
      <c r="E14" s="98"/>
      <c r="F14" s="101" t="s">
        <v>120</v>
      </c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</row>
    <row r="15" spans="1:17" ht="21" x14ac:dyDescent="0.25">
      <c r="A15" s="273"/>
      <c r="B15" s="273"/>
      <c r="C15" s="98"/>
      <c r="D15" s="273"/>
      <c r="E15" s="98"/>
      <c r="F15" s="101" t="s">
        <v>121</v>
      </c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</row>
    <row r="16" spans="1:17" ht="21" x14ac:dyDescent="0.25">
      <c r="A16" s="262"/>
      <c r="B16" s="262"/>
      <c r="C16" s="98"/>
      <c r="D16" s="262"/>
      <c r="E16" s="98"/>
      <c r="F16" s="101" t="s">
        <v>122</v>
      </c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</row>
    <row r="17" spans="1:17" x14ac:dyDescent="0.25">
      <c r="A17" s="99"/>
      <c r="B17" s="99"/>
      <c r="C17" s="98"/>
      <c r="D17" s="99"/>
      <c r="E17" s="98"/>
      <c r="F17" s="99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</row>
    <row r="18" spans="1:17" ht="21" x14ac:dyDescent="0.25">
      <c r="A18" s="226" t="s">
        <v>123</v>
      </c>
      <c r="B18" s="226"/>
      <c r="C18" s="226"/>
      <c r="D18" s="226"/>
      <c r="E18" s="226"/>
      <c r="F18" s="226"/>
      <c r="G18" s="226"/>
      <c r="H18" s="226"/>
      <c r="I18" s="226"/>
      <c r="J18" s="226"/>
      <c r="K18" s="98"/>
      <c r="L18" s="98"/>
      <c r="M18" s="98"/>
      <c r="N18" s="98"/>
      <c r="O18" s="98"/>
      <c r="P18" s="98"/>
      <c r="Q18" s="98"/>
    </row>
    <row r="19" spans="1:17" x14ac:dyDescent="0.25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98"/>
      <c r="L19" s="98"/>
      <c r="M19" s="98"/>
      <c r="N19" s="98"/>
      <c r="O19" s="98"/>
      <c r="P19" s="98"/>
      <c r="Q19" s="98"/>
    </row>
    <row r="20" spans="1:17" x14ac:dyDescent="0.25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1:17" x14ac:dyDescent="0.25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</row>
    <row r="22" spans="1:17" x14ac:dyDescent="0.25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</row>
    <row r="23" spans="1:17" ht="30" x14ac:dyDescent="0.75">
      <c r="A23" s="249">
        <v>22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</row>
    <row r="24" spans="1:17" x14ac:dyDescent="0.25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2"/>
  <sheetViews>
    <sheetView rightToLeft="1" view="pageBreakPreview" zoomScale="50" zoomScaleNormal="55" zoomScaleSheetLayoutView="50" workbookViewId="0">
      <selection activeCell="AA30" sqref="AA30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51" style="42" bestFit="1" customWidth="1"/>
    <col min="4" max="4" width="1" style="42" customWidth="1"/>
    <col min="5" max="5" width="27.5703125" style="161" bestFit="1" customWidth="1"/>
    <col min="6" max="6" width="1.7109375" style="161" customWidth="1"/>
    <col min="7" max="7" width="34.140625" style="161" bestFit="1" customWidth="1"/>
    <col min="8" max="8" width="1" style="161" customWidth="1"/>
    <col min="9" max="9" width="34.140625" style="161" bestFit="1" customWidth="1"/>
    <col min="10" max="10" width="1.42578125" style="161" customWidth="1"/>
    <col min="11" max="11" width="25.42578125" style="161" bestFit="1" customWidth="1"/>
    <col min="12" max="12" width="1.7109375" style="161" customWidth="1"/>
    <col min="13" max="13" width="31.28515625" style="161" bestFit="1" customWidth="1"/>
    <col min="14" max="14" width="1.42578125" style="161" customWidth="1"/>
    <col min="15" max="15" width="27.42578125" style="161" bestFit="1" customWidth="1"/>
    <col min="16" max="16" width="1.42578125" style="161" customWidth="1"/>
    <col min="17" max="17" width="33.140625" style="161" bestFit="1" customWidth="1"/>
    <col min="18" max="18" width="1.7109375" style="161" customWidth="1"/>
    <col min="19" max="19" width="27.5703125" style="161" bestFit="1" customWidth="1"/>
    <col min="20" max="20" width="1.28515625" style="161" customWidth="1"/>
    <col min="21" max="21" width="27.42578125" style="161" bestFit="1" customWidth="1"/>
    <col min="22" max="22" width="1.5703125" style="161" customWidth="1"/>
    <col min="23" max="23" width="34.140625" style="161" bestFit="1" customWidth="1"/>
    <col min="24" max="24" width="1" style="161" customWidth="1"/>
    <col min="25" max="25" width="34.140625" style="161" bestFit="1" customWidth="1"/>
    <col min="26" max="26" width="1.28515625" style="42" customWidth="1"/>
    <col min="27" max="27" width="47.28515625" style="56" bestFit="1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215" t="s">
        <v>165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</row>
    <row r="3" spans="3:27" ht="46.5" x14ac:dyDescent="0.8">
      <c r="C3" s="215" t="s">
        <v>0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</row>
    <row r="4" spans="3:27" ht="46.5" x14ac:dyDescent="0.8">
      <c r="C4" s="215" t="s">
        <v>202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</row>
    <row r="5" spans="3:27" ht="147" customHeight="1" x14ac:dyDescent="0.8">
      <c r="C5" s="53"/>
      <c r="D5" s="54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54"/>
      <c r="AA5" s="54"/>
    </row>
    <row r="6" spans="3:27" ht="39" x14ac:dyDescent="0.8">
      <c r="C6" s="214" t="s">
        <v>168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</row>
    <row r="8" spans="3:27" s="55" customFormat="1" ht="34.5" customHeight="1" x14ac:dyDescent="0.25">
      <c r="C8" s="210" t="s">
        <v>1</v>
      </c>
      <c r="E8" s="213" t="s">
        <v>201</v>
      </c>
      <c r="F8" s="213" t="s">
        <v>2</v>
      </c>
      <c r="G8" s="213" t="s">
        <v>2</v>
      </c>
      <c r="H8" s="213" t="s">
        <v>2</v>
      </c>
      <c r="I8" s="213" t="s">
        <v>2</v>
      </c>
      <c r="J8" s="216"/>
      <c r="K8" s="213" t="s">
        <v>3</v>
      </c>
      <c r="L8" s="213" t="s">
        <v>3</v>
      </c>
      <c r="M8" s="213" t="s">
        <v>3</v>
      </c>
      <c r="N8" s="213" t="s">
        <v>3</v>
      </c>
      <c r="O8" s="213" t="s">
        <v>3</v>
      </c>
      <c r="P8" s="213" t="s">
        <v>3</v>
      </c>
      <c r="Q8" s="213" t="s">
        <v>3</v>
      </c>
      <c r="R8" s="216"/>
      <c r="S8" s="222" t="s">
        <v>203</v>
      </c>
      <c r="T8" s="222" t="s">
        <v>4</v>
      </c>
      <c r="U8" s="222" t="s">
        <v>4</v>
      </c>
      <c r="V8" s="222" t="s">
        <v>4</v>
      </c>
      <c r="W8" s="222" t="s">
        <v>4</v>
      </c>
      <c r="X8" s="222" t="s">
        <v>4</v>
      </c>
      <c r="Y8" s="222" t="s">
        <v>4</v>
      </c>
      <c r="Z8" s="222" t="s">
        <v>4</v>
      </c>
      <c r="AA8" s="222" t="s">
        <v>4</v>
      </c>
    </row>
    <row r="9" spans="3:27" s="55" customFormat="1" ht="44.25" customHeight="1" x14ac:dyDescent="0.25">
      <c r="C9" s="210" t="s">
        <v>1</v>
      </c>
      <c r="D9" s="219"/>
      <c r="E9" s="211" t="s">
        <v>5</v>
      </c>
      <c r="F9" s="217"/>
      <c r="G9" s="211" t="s">
        <v>6</v>
      </c>
      <c r="H9" s="159"/>
      <c r="I9" s="211" t="s">
        <v>7</v>
      </c>
      <c r="J9" s="216"/>
      <c r="K9" s="211" t="s">
        <v>8</v>
      </c>
      <c r="L9" s="211" t="s">
        <v>8</v>
      </c>
      <c r="M9" s="211" t="s">
        <v>8</v>
      </c>
      <c r="N9" s="159"/>
      <c r="O9" s="211" t="s">
        <v>9</v>
      </c>
      <c r="P9" s="211" t="s">
        <v>9</v>
      </c>
      <c r="Q9" s="211" t="s">
        <v>9</v>
      </c>
      <c r="R9" s="216"/>
      <c r="S9" s="211" t="s">
        <v>5</v>
      </c>
      <c r="T9" s="217"/>
      <c r="U9" s="211" t="s">
        <v>10</v>
      </c>
      <c r="V9" s="217"/>
      <c r="W9" s="211" t="s">
        <v>6</v>
      </c>
      <c r="X9" s="217"/>
      <c r="Y9" s="211" t="s">
        <v>7</v>
      </c>
      <c r="Z9" s="219"/>
      <c r="AA9" s="220" t="s">
        <v>11</v>
      </c>
    </row>
    <row r="10" spans="3:27" s="55" customFormat="1" ht="54" customHeight="1" x14ac:dyDescent="0.25">
      <c r="C10" s="210" t="s">
        <v>1</v>
      </c>
      <c r="D10" s="219"/>
      <c r="E10" s="212" t="s">
        <v>5</v>
      </c>
      <c r="F10" s="218"/>
      <c r="G10" s="212" t="s">
        <v>6</v>
      </c>
      <c r="H10" s="160"/>
      <c r="I10" s="212" t="s">
        <v>7</v>
      </c>
      <c r="J10" s="216"/>
      <c r="K10" s="212" t="s">
        <v>5</v>
      </c>
      <c r="L10" s="160"/>
      <c r="M10" s="212" t="s">
        <v>6</v>
      </c>
      <c r="N10" s="160"/>
      <c r="O10" s="212" t="s">
        <v>5</v>
      </c>
      <c r="P10" s="160"/>
      <c r="Q10" s="212" t="s">
        <v>12</v>
      </c>
      <c r="R10" s="216"/>
      <c r="S10" s="212" t="s">
        <v>5</v>
      </c>
      <c r="T10" s="218"/>
      <c r="U10" s="212" t="s">
        <v>10</v>
      </c>
      <c r="V10" s="218"/>
      <c r="W10" s="212" t="s">
        <v>6</v>
      </c>
      <c r="X10" s="218"/>
      <c r="Y10" s="212" t="s">
        <v>7</v>
      </c>
      <c r="Z10" s="219"/>
      <c r="AA10" s="221" t="s">
        <v>11</v>
      </c>
    </row>
    <row r="11" spans="3:27" x14ac:dyDescent="0.8">
      <c r="C11" s="77" t="s">
        <v>182</v>
      </c>
      <c r="D11" s="77"/>
      <c r="E11" s="161">
        <v>42932531</v>
      </c>
      <c r="G11" s="161">
        <v>20842181263</v>
      </c>
      <c r="I11" s="161">
        <v>17594073627.1078</v>
      </c>
      <c r="K11" s="161">
        <v>0</v>
      </c>
      <c r="M11" s="161">
        <v>0</v>
      </c>
      <c r="O11" s="161">
        <v>0</v>
      </c>
      <c r="Q11" s="161">
        <v>0</v>
      </c>
      <c r="S11" s="161">
        <v>42932531</v>
      </c>
      <c r="U11" s="161">
        <v>429</v>
      </c>
      <c r="W11" s="161">
        <v>20842181263</v>
      </c>
      <c r="Y11" s="161">
        <v>18275684227.673698</v>
      </c>
      <c r="Z11" s="93"/>
      <c r="AA11" s="77">
        <f>Y11/'سرمایه گذاری ها'!$O$17</f>
        <v>0.10773704005187187</v>
      </c>
    </row>
    <row r="12" spans="3:27" x14ac:dyDescent="0.8">
      <c r="C12" s="77" t="s">
        <v>204</v>
      </c>
      <c r="D12" s="77"/>
      <c r="E12" s="161">
        <v>0</v>
      </c>
      <c r="G12" s="161">
        <v>0</v>
      </c>
      <c r="I12" s="161">
        <v>0</v>
      </c>
      <c r="K12" s="161">
        <v>150700</v>
      </c>
      <c r="M12" s="161">
        <v>16340445948</v>
      </c>
      <c r="O12" s="161">
        <v>0</v>
      </c>
      <c r="Q12" s="161">
        <v>0</v>
      </c>
      <c r="S12" s="161">
        <v>150700</v>
      </c>
      <c r="U12" s="161">
        <v>106600</v>
      </c>
      <c r="W12" s="161">
        <v>16340445948</v>
      </c>
      <c r="Y12" s="161">
        <v>15940440487.4</v>
      </c>
      <c r="Z12" s="93"/>
      <c r="AA12" s="77">
        <f>Y12/'سرمایه گذاری ها'!$O$17</f>
        <v>9.3970537783476332E-2</v>
      </c>
    </row>
    <row r="13" spans="3:27" x14ac:dyDescent="0.8">
      <c r="C13" s="77" t="s">
        <v>173</v>
      </c>
      <c r="D13" s="77"/>
      <c r="E13" s="161">
        <v>1115000</v>
      </c>
      <c r="G13" s="161">
        <v>13684351054</v>
      </c>
      <c r="I13" s="161">
        <v>15024654659</v>
      </c>
      <c r="K13" s="161">
        <v>0</v>
      </c>
      <c r="M13" s="161">
        <v>0</v>
      </c>
      <c r="O13" s="161">
        <v>0</v>
      </c>
      <c r="Q13" s="161">
        <v>0</v>
      </c>
      <c r="S13" s="161">
        <v>1115000</v>
      </c>
      <c r="U13" s="161">
        <v>10864</v>
      </c>
      <c r="W13" s="161">
        <v>13684351054</v>
      </c>
      <c r="Y13" s="161">
        <v>12019723727.200001</v>
      </c>
      <c r="Z13" s="93"/>
      <c r="AA13" s="77">
        <f>Y13/'سرمایه گذاری ها'!$O$17</f>
        <v>7.0857508833999869E-2</v>
      </c>
    </row>
    <row r="14" spans="3:27" x14ac:dyDescent="0.8">
      <c r="C14" s="77" t="s">
        <v>191</v>
      </c>
      <c r="D14" s="77"/>
      <c r="E14" s="161">
        <v>347</v>
      </c>
      <c r="G14" s="161">
        <v>7304488800</v>
      </c>
      <c r="I14" s="161">
        <v>7836522688.5839996</v>
      </c>
      <c r="K14" s="161">
        <v>0</v>
      </c>
      <c r="M14" s="161">
        <v>0</v>
      </c>
      <c r="O14" s="161">
        <v>0</v>
      </c>
      <c r="Q14" s="161">
        <v>0</v>
      </c>
      <c r="S14" s="161">
        <v>347</v>
      </c>
      <c r="U14" s="161">
        <v>25530050</v>
      </c>
      <c r="W14" s="161">
        <v>7304488800</v>
      </c>
      <c r="Y14" s="161">
        <v>8837665924.3600006</v>
      </c>
      <c r="Z14" s="93"/>
      <c r="AA14" s="77">
        <f>Y14/'سرمایه گذاری ها'!$O$17</f>
        <v>5.2098950485042088E-2</v>
      </c>
    </row>
    <row r="15" spans="3:27" x14ac:dyDescent="0.8">
      <c r="C15" s="77" t="s">
        <v>187</v>
      </c>
      <c r="D15" s="77"/>
      <c r="E15" s="161">
        <v>2244130</v>
      </c>
      <c r="G15" s="161">
        <v>8753155597</v>
      </c>
      <c r="I15" s="161">
        <v>8786885225.1445999</v>
      </c>
      <c r="K15" s="161">
        <v>0</v>
      </c>
      <c r="M15" s="161">
        <v>0</v>
      </c>
      <c r="O15" s="161">
        <v>0</v>
      </c>
      <c r="Q15" s="161">
        <v>0</v>
      </c>
      <c r="S15" s="161">
        <v>2244130</v>
      </c>
      <c r="U15" s="161">
        <v>3946</v>
      </c>
      <c r="W15" s="161">
        <v>8753155597</v>
      </c>
      <c r="Y15" s="161">
        <v>8786885225.1445999</v>
      </c>
      <c r="Z15" s="93"/>
      <c r="AA15" s="77">
        <f>Y15/'سرمایه گذاری ها'!$O$17</f>
        <v>5.1799593035160817E-2</v>
      </c>
    </row>
    <row r="16" spans="3:27" x14ac:dyDescent="0.8">
      <c r="C16" s="77" t="s">
        <v>190</v>
      </c>
      <c r="D16" s="77"/>
      <c r="E16" s="161">
        <v>2500000</v>
      </c>
      <c r="G16" s="161">
        <v>9249791314</v>
      </c>
      <c r="I16" s="161">
        <v>7829010300</v>
      </c>
      <c r="K16" s="161">
        <v>0</v>
      </c>
      <c r="M16" s="161">
        <v>0</v>
      </c>
      <c r="O16" s="161">
        <v>0</v>
      </c>
      <c r="Q16" s="161">
        <v>0</v>
      </c>
      <c r="S16" s="161">
        <v>2500000</v>
      </c>
      <c r="U16" s="161">
        <v>3326</v>
      </c>
      <c r="W16" s="161">
        <v>9249791314</v>
      </c>
      <c r="Y16" s="161">
        <v>8250725050</v>
      </c>
      <c r="Z16" s="93"/>
      <c r="AA16" s="77">
        <f>Y16/'سرمایه گذاری ها'!$O$17</f>
        <v>4.8638873603583883E-2</v>
      </c>
    </row>
    <row r="17" spans="3:27" x14ac:dyDescent="0.8">
      <c r="C17" s="77" t="s">
        <v>205</v>
      </c>
      <c r="D17" s="77"/>
      <c r="E17" s="161">
        <v>0</v>
      </c>
      <c r="G17" s="161">
        <v>0</v>
      </c>
      <c r="I17" s="161">
        <v>0</v>
      </c>
      <c r="K17" s="161">
        <v>8600000</v>
      </c>
      <c r="M17" s="161">
        <v>7821519415</v>
      </c>
      <c r="O17" s="161">
        <v>0</v>
      </c>
      <c r="Q17" s="161">
        <v>0</v>
      </c>
      <c r="S17" s="161">
        <v>8600000</v>
      </c>
      <c r="U17" s="161">
        <v>941</v>
      </c>
      <c r="W17" s="161">
        <v>7821519415</v>
      </c>
      <c r="Y17" s="161">
        <v>8030044202</v>
      </c>
      <c r="Z17" s="93"/>
      <c r="AA17" s="77">
        <f>Y17/'سرمایه گذاری ها'!$O$17</f>
        <v>4.7337937284950442E-2</v>
      </c>
    </row>
    <row r="18" spans="3:27" x14ac:dyDescent="0.8">
      <c r="C18" s="77" t="s">
        <v>183</v>
      </c>
      <c r="D18" s="77"/>
      <c r="E18" s="161">
        <v>6000000</v>
      </c>
      <c r="G18" s="161">
        <v>10303338848</v>
      </c>
      <c r="I18" s="161">
        <v>7293184500</v>
      </c>
      <c r="K18" s="161">
        <v>0</v>
      </c>
      <c r="M18" s="161">
        <v>0</v>
      </c>
      <c r="O18" s="161">
        <v>0</v>
      </c>
      <c r="Q18" s="161">
        <v>0</v>
      </c>
      <c r="S18" s="161">
        <v>6000000</v>
      </c>
      <c r="U18" s="161">
        <v>1278</v>
      </c>
      <c r="W18" s="161">
        <v>10303338848</v>
      </c>
      <c r="Y18" s="161">
        <v>7608726360</v>
      </c>
      <c r="Z18" s="93"/>
      <c r="AA18" s="77">
        <f>Y18/'سرمایه گذاری ها'!$O$17</f>
        <v>4.4854225230581024E-2</v>
      </c>
    </row>
    <row r="19" spans="3:27" x14ac:dyDescent="0.8">
      <c r="C19" s="77" t="s">
        <v>175</v>
      </c>
      <c r="D19" s="77"/>
      <c r="E19" s="161">
        <v>3300000</v>
      </c>
      <c r="G19" s="161">
        <v>7082022660</v>
      </c>
      <c r="I19" s="161">
        <v>6709432059</v>
      </c>
      <c r="K19" s="161">
        <v>704494</v>
      </c>
      <c r="M19" s="161">
        <v>0</v>
      </c>
      <c r="O19" s="161">
        <v>0</v>
      </c>
      <c r="Q19" s="161">
        <v>0</v>
      </c>
      <c r="S19" s="161">
        <v>4004494</v>
      </c>
      <c r="U19" s="161">
        <v>1809</v>
      </c>
      <c r="W19" s="161">
        <v>6920286243</v>
      </c>
      <c r="Y19" s="161">
        <v>7188132523.8364201</v>
      </c>
      <c r="Z19" s="93"/>
      <c r="AA19" s="77">
        <f>Y19/'سرمایه گذاری ها'!$O$17</f>
        <v>4.2374781265155606E-2</v>
      </c>
    </row>
    <row r="20" spans="3:27" x14ac:dyDescent="0.8">
      <c r="C20" s="77" t="s">
        <v>174</v>
      </c>
      <c r="D20" s="77"/>
      <c r="E20" s="161">
        <v>4060180</v>
      </c>
      <c r="G20" s="161">
        <v>10348196345</v>
      </c>
      <c r="I20" s="161">
        <v>7658738931.1485996</v>
      </c>
      <c r="K20" s="161">
        <v>0</v>
      </c>
      <c r="M20" s="161">
        <v>0</v>
      </c>
      <c r="O20" s="161">
        <v>0</v>
      </c>
      <c r="Q20" s="161">
        <v>0</v>
      </c>
      <c r="S20" s="161">
        <v>4060180</v>
      </c>
      <c r="U20" s="161">
        <v>1729</v>
      </c>
      <c r="W20" s="161">
        <v>10348196345</v>
      </c>
      <c r="Y20" s="161">
        <v>6965786224.0693998</v>
      </c>
      <c r="Z20" s="93"/>
      <c r="AA20" s="77">
        <f>Y20/'سرمایه گذاری ها'!$O$17</f>
        <v>4.1064026936892942E-2</v>
      </c>
    </row>
    <row r="21" spans="3:27" x14ac:dyDescent="0.8">
      <c r="C21" s="77" t="s">
        <v>189</v>
      </c>
      <c r="D21" s="77"/>
      <c r="E21" s="161">
        <v>3962112</v>
      </c>
      <c r="G21" s="161">
        <v>9316585347</v>
      </c>
      <c r="I21" s="161">
        <v>6557716770.2323198</v>
      </c>
      <c r="K21" s="161">
        <v>0</v>
      </c>
      <c r="M21" s="161">
        <v>0</v>
      </c>
      <c r="O21" s="161">
        <v>0</v>
      </c>
      <c r="Q21" s="161">
        <v>0</v>
      </c>
      <c r="S21" s="161">
        <v>3962112</v>
      </c>
      <c r="U21" s="161">
        <v>1668</v>
      </c>
      <c r="W21" s="161">
        <v>9316585347</v>
      </c>
      <c r="Y21" s="161">
        <v>6557716770.2323198</v>
      </c>
      <c r="Z21" s="93"/>
      <c r="AA21" s="77">
        <f>Y21/'سرمایه گذاری ها'!$O$17</f>
        <v>3.8658415494700331E-2</v>
      </c>
    </row>
    <row r="22" spans="3:27" x14ac:dyDescent="0.8">
      <c r="C22" s="77" t="s">
        <v>177</v>
      </c>
      <c r="D22" s="77"/>
      <c r="E22" s="161">
        <v>3800000</v>
      </c>
      <c r="G22" s="161">
        <v>7307131648</v>
      </c>
      <c r="I22" s="161">
        <v>5882176560</v>
      </c>
      <c r="K22" s="161">
        <v>0</v>
      </c>
      <c r="M22" s="161">
        <v>0</v>
      </c>
      <c r="O22" s="161">
        <v>0</v>
      </c>
      <c r="Q22" s="161">
        <v>0</v>
      </c>
      <c r="S22" s="161">
        <v>3800000</v>
      </c>
      <c r="U22" s="161">
        <v>1497</v>
      </c>
      <c r="W22" s="161">
        <v>7307131648</v>
      </c>
      <c r="Y22" s="161">
        <v>5644627122</v>
      </c>
      <c r="Z22" s="93"/>
      <c r="AA22" s="77">
        <f>Y22/'سرمایه گذاری ها'!$O$17</f>
        <v>3.3275658013391135E-2</v>
      </c>
    </row>
    <row r="23" spans="3:27" x14ac:dyDescent="0.8">
      <c r="C23" s="77" t="s">
        <v>186</v>
      </c>
      <c r="D23" s="77"/>
      <c r="E23" s="161">
        <v>1929000</v>
      </c>
      <c r="G23" s="161">
        <v>6450227111</v>
      </c>
      <c r="I23" s="161">
        <v>6816070323.6300001</v>
      </c>
      <c r="K23" s="161">
        <v>596236</v>
      </c>
      <c r="M23" s="161">
        <v>0</v>
      </c>
      <c r="O23" s="161">
        <v>0</v>
      </c>
      <c r="Q23" s="161">
        <v>0</v>
      </c>
      <c r="S23" s="161">
        <v>2525236</v>
      </c>
      <c r="U23" s="161">
        <v>2176</v>
      </c>
      <c r="W23" s="161">
        <v>6450227111</v>
      </c>
      <c r="Y23" s="161">
        <v>5452437854.3667202</v>
      </c>
      <c r="Z23" s="93"/>
      <c r="AA23" s="77">
        <f>Y23/'سرمایه گذاری ها'!$O$17</f>
        <v>3.2142682494302612E-2</v>
      </c>
    </row>
    <row r="24" spans="3:27" x14ac:dyDescent="0.8">
      <c r="C24" s="77" t="s">
        <v>178</v>
      </c>
      <c r="D24" s="77"/>
      <c r="E24" s="161">
        <v>1329194</v>
      </c>
      <c r="G24" s="161">
        <v>5873167890</v>
      </c>
      <c r="I24" s="161">
        <v>4961774520.8895597</v>
      </c>
      <c r="K24" s="161">
        <v>0</v>
      </c>
      <c r="M24" s="161">
        <v>0</v>
      </c>
      <c r="O24" s="161">
        <v>0</v>
      </c>
      <c r="Q24" s="161">
        <v>0</v>
      </c>
      <c r="S24" s="161">
        <v>1329194</v>
      </c>
      <c r="U24" s="161">
        <v>3933</v>
      </c>
      <c r="W24" s="161">
        <v>5873167890</v>
      </c>
      <c r="Y24" s="161">
        <v>5187309726.3845396</v>
      </c>
      <c r="Z24" s="93"/>
      <c r="AA24" s="77">
        <f>Y24/'سرمایه گذاری ها'!$O$17</f>
        <v>3.0579724884209895E-2</v>
      </c>
    </row>
    <row r="25" spans="3:27" x14ac:dyDescent="0.8">
      <c r="C25" s="77" t="s">
        <v>188</v>
      </c>
      <c r="D25" s="77"/>
      <c r="E25" s="161">
        <v>960000</v>
      </c>
      <c r="G25" s="161">
        <v>6485883840</v>
      </c>
      <c r="I25" s="161">
        <v>10249752192</v>
      </c>
      <c r="K25" s="161">
        <v>0</v>
      </c>
      <c r="M25" s="161">
        <v>0</v>
      </c>
      <c r="O25" s="161">
        <v>-400000</v>
      </c>
      <c r="Q25" s="161">
        <v>4163564939</v>
      </c>
      <c r="S25" s="161">
        <v>560000</v>
      </c>
      <c r="U25" s="161">
        <v>9200</v>
      </c>
      <c r="W25" s="161">
        <v>3783432240</v>
      </c>
      <c r="Y25" s="161">
        <v>5112175040</v>
      </c>
      <c r="Z25" s="93"/>
      <c r="AA25" s="77">
        <f>Y25/'سرمایه گذاری ها'!$O$17</f>
        <v>3.0136798172659553E-2</v>
      </c>
    </row>
    <row r="26" spans="3:27" x14ac:dyDescent="0.8">
      <c r="C26" s="77" t="s">
        <v>193</v>
      </c>
      <c r="D26" s="77"/>
      <c r="E26" s="161">
        <v>1800000</v>
      </c>
      <c r="G26" s="161">
        <v>4986649102</v>
      </c>
      <c r="I26" s="161">
        <v>4697406180</v>
      </c>
      <c r="K26" s="161">
        <v>0</v>
      </c>
      <c r="M26" s="161">
        <v>0</v>
      </c>
      <c r="O26" s="161">
        <v>0</v>
      </c>
      <c r="Q26" s="161">
        <v>0</v>
      </c>
      <c r="S26" s="161">
        <v>1800000</v>
      </c>
      <c r="U26" s="161">
        <v>2741</v>
      </c>
      <c r="W26" s="161">
        <v>4986649102</v>
      </c>
      <c r="Y26" s="161">
        <v>4895661726</v>
      </c>
      <c r="Z26" s="93"/>
      <c r="AA26" s="77">
        <f>Y26/'سرمایه گذاری ها'!$O$17</f>
        <v>2.8860429896014693E-2</v>
      </c>
    </row>
    <row r="27" spans="3:27" x14ac:dyDescent="0.8">
      <c r="C27" s="77" t="s">
        <v>181</v>
      </c>
      <c r="D27" s="77"/>
      <c r="E27" s="161">
        <v>4134259</v>
      </c>
      <c r="G27" s="161">
        <v>5072337514</v>
      </c>
      <c r="I27" s="161">
        <v>3782321686.0514598</v>
      </c>
      <c r="K27" s="161">
        <v>0</v>
      </c>
      <c r="M27" s="161">
        <v>0</v>
      </c>
      <c r="O27" s="161">
        <v>0</v>
      </c>
      <c r="Q27" s="161">
        <v>0</v>
      </c>
      <c r="S27" s="161">
        <v>4134259</v>
      </c>
      <c r="U27" s="161">
        <v>922</v>
      </c>
      <c r="W27" s="161">
        <v>5072337514</v>
      </c>
      <c r="Y27" s="161">
        <v>3782321686.0514598</v>
      </c>
      <c r="Z27" s="93"/>
      <c r="AA27" s="77">
        <f>Y27/'سرمایه گذاری ها'!$O$17</f>
        <v>2.2297175739234121E-2</v>
      </c>
    </row>
    <row r="28" spans="3:27" x14ac:dyDescent="0.8">
      <c r="C28" s="77" t="s">
        <v>166</v>
      </c>
      <c r="D28" s="77"/>
      <c r="E28" s="161">
        <v>1747732</v>
      </c>
      <c r="G28" s="161">
        <v>3579444112</v>
      </c>
      <c r="I28" s="161">
        <v>3510065392.03936</v>
      </c>
      <c r="K28" s="161">
        <v>0</v>
      </c>
      <c r="M28" s="161">
        <v>0</v>
      </c>
      <c r="O28" s="161">
        <v>0</v>
      </c>
      <c r="Q28" s="161">
        <v>0</v>
      </c>
      <c r="S28" s="161">
        <v>1747732</v>
      </c>
      <c r="U28" s="161">
        <v>2146</v>
      </c>
      <c r="W28" s="161">
        <v>3579444112</v>
      </c>
      <c r="Y28" s="161">
        <v>3721640479.8994398</v>
      </c>
      <c r="Z28" s="93"/>
      <c r="AA28" s="77">
        <f>Y28/'سرمایه گذاری ها'!$O$17</f>
        <v>2.1939453781678268E-2</v>
      </c>
    </row>
    <row r="29" spans="3:27" x14ac:dyDescent="0.8">
      <c r="C29" s="77" t="s">
        <v>195</v>
      </c>
      <c r="D29" s="77"/>
      <c r="E29" s="161">
        <v>2410250</v>
      </c>
      <c r="G29" s="161">
        <v>4950765216</v>
      </c>
      <c r="I29" s="161">
        <v>3381748937.2449999</v>
      </c>
      <c r="K29" s="161">
        <v>0</v>
      </c>
      <c r="M29" s="161">
        <v>0</v>
      </c>
      <c r="O29" s="161">
        <v>0</v>
      </c>
      <c r="Q29" s="161">
        <v>0</v>
      </c>
      <c r="S29" s="161">
        <v>2410250</v>
      </c>
      <c r="U29" s="161">
        <v>1414</v>
      </c>
      <c r="W29" s="161">
        <v>4950765216</v>
      </c>
      <c r="Y29" s="161">
        <v>3381748937.2449999</v>
      </c>
      <c r="Z29" s="93"/>
      <c r="AA29" s="77">
        <f>Y29/'سرمایه گذاری ها'!$O$17</f>
        <v>1.9935758145002501E-2</v>
      </c>
    </row>
    <row r="30" spans="3:27" x14ac:dyDescent="0.8">
      <c r="C30" s="77" t="s">
        <v>196</v>
      </c>
      <c r="D30" s="77"/>
      <c r="E30" s="161">
        <v>91000</v>
      </c>
      <c r="G30" s="161">
        <v>2139988986</v>
      </c>
      <c r="I30" s="161">
        <v>2338681163</v>
      </c>
      <c r="K30" s="161">
        <v>0</v>
      </c>
      <c r="M30" s="161">
        <v>0</v>
      </c>
      <c r="O30" s="161">
        <v>0</v>
      </c>
      <c r="Q30" s="161">
        <v>0</v>
      </c>
      <c r="S30" s="161">
        <v>91000</v>
      </c>
      <c r="U30" s="161">
        <v>25890</v>
      </c>
      <c r="W30" s="161">
        <v>2139988986</v>
      </c>
      <c r="Y30" s="161">
        <v>2337778197.3000002</v>
      </c>
      <c r="Z30" s="93"/>
      <c r="AA30" s="77">
        <f>Y30/'سرمایه گذاری ها'!$O$17</f>
        <v>1.37814431534946E-2</v>
      </c>
    </row>
    <row r="31" spans="3:27" x14ac:dyDescent="0.8">
      <c r="C31" s="77" t="s">
        <v>185</v>
      </c>
      <c r="D31" s="77"/>
      <c r="E31" s="161">
        <v>3193000</v>
      </c>
      <c r="G31" s="161">
        <v>7296383814</v>
      </c>
      <c r="I31" s="161">
        <v>9305350289.0699997</v>
      </c>
      <c r="K31" s="161">
        <v>0</v>
      </c>
      <c r="M31" s="161">
        <v>0</v>
      </c>
      <c r="O31" s="161">
        <v>-2400000</v>
      </c>
      <c r="Q31" s="161">
        <v>6520404687</v>
      </c>
      <c r="S31" s="161">
        <v>793000</v>
      </c>
      <c r="U31" s="161">
        <v>2738</v>
      </c>
      <c r="W31" s="161">
        <v>1812099079</v>
      </c>
      <c r="Y31" s="161">
        <v>2154450361.1799998</v>
      </c>
      <c r="Z31" s="93"/>
      <c r="AA31" s="77">
        <f>Y31/'سرمایه گذاری ها'!$O$17</f>
        <v>1.2700706685484528E-2</v>
      </c>
    </row>
    <row r="32" spans="3:27" x14ac:dyDescent="0.8">
      <c r="C32" s="77" t="s">
        <v>171</v>
      </c>
      <c r="D32" s="77"/>
      <c r="E32" s="161">
        <v>800000</v>
      </c>
      <c r="G32" s="161">
        <v>1169063496</v>
      </c>
      <c r="I32" s="161">
        <v>1609858848</v>
      </c>
      <c r="K32" s="161">
        <v>0</v>
      </c>
      <c r="M32" s="161">
        <v>0</v>
      </c>
      <c r="O32" s="161">
        <v>0</v>
      </c>
      <c r="Q32" s="161">
        <v>0</v>
      </c>
      <c r="S32" s="161">
        <v>800000</v>
      </c>
      <c r="U32" s="161">
        <v>2144</v>
      </c>
      <c r="W32" s="161">
        <v>1169063496</v>
      </c>
      <c r="Y32" s="161">
        <v>1701941504</v>
      </c>
      <c r="Z32" s="93"/>
      <c r="AA32" s="77">
        <f>Y32/'سرمایه گذاری ها'!$O$17</f>
        <v>1.0033120385432E-2</v>
      </c>
    </row>
    <row r="33" spans="3:27" x14ac:dyDescent="0.8">
      <c r="C33" s="77" t="s">
        <v>206</v>
      </c>
      <c r="D33" s="77"/>
      <c r="E33" s="161">
        <v>0</v>
      </c>
      <c r="G33" s="161">
        <v>0</v>
      </c>
      <c r="I33" s="161">
        <v>0</v>
      </c>
      <c r="K33" s="161">
        <v>100000</v>
      </c>
      <c r="M33" s="161">
        <v>1426790843</v>
      </c>
      <c r="O33" s="161">
        <v>0</v>
      </c>
      <c r="Q33" s="161">
        <v>0</v>
      </c>
      <c r="S33" s="161">
        <v>100000</v>
      </c>
      <c r="U33" s="161">
        <v>14230</v>
      </c>
      <c r="W33" s="161">
        <v>1426790843</v>
      </c>
      <c r="Y33" s="161">
        <v>1412000210</v>
      </c>
      <c r="Z33" s="93"/>
      <c r="AA33" s="77">
        <f>Y33/'سرمایه گذاری ها'!$O$17</f>
        <v>8.3238866070835683E-3</v>
      </c>
    </row>
    <row r="34" spans="3:27" x14ac:dyDescent="0.8">
      <c r="C34" s="77" t="s">
        <v>176</v>
      </c>
      <c r="D34" s="77"/>
      <c r="E34" s="161">
        <v>424504</v>
      </c>
      <c r="G34" s="161">
        <v>657132192</v>
      </c>
      <c r="I34" s="161">
        <v>379521548.25607997</v>
      </c>
      <c r="K34" s="161">
        <v>0</v>
      </c>
      <c r="M34" s="161">
        <v>0</v>
      </c>
      <c r="O34" s="161">
        <v>0</v>
      </c>
      <c r="Q34" s="161">
        <v>0</v>
      </c>
      <c r="S34" s="161">
        <v>424504</v>
      </c>
      <c r="U34" s="161">
        <v>729</v>
      </c>
      <c r="W34" s="161">
        <v>657132192</v>
      </c>
      <c r="Y34" s="161">
        <v>307071263.79431999</v>
      </c>
      <c r="Z34" s="93"/>
      <c r="AA34" s="77">
        <f>Y34/'سرمایه گذاری ها'!$O$17</f>
        <v>1.8102167138613707E-3</v>
      </c>
    </row>
    <row r="35" spans="3:27" x14ac:dyDescent="0.8">
      <c r="C35" s="77" t="s">
        <v>207</v>
      </c>
      <c r="D35" s="77"/>
      <c r="E35" s="161">
        <v>0</v>
      </c>
      <c r="G35" s="161">
        <v>0</v>
      </c>
      <c r="I35" s="161">
        <v>0</v>
      </c>
      <c r="K35" s="161">
        <v>222471</v>
      </c>
      <c r="M35" s="161">
        <v>0</v>
      </c>
      <c r="O35" s="161">
        <v>0</v>
      </c>
      <c r="Q35" s="161">
        <v>0</v>
      </c>
      <c r="S35" s="161">
        <v>222471</v>
      </c>
      <c r="U35" s="161">
        <v>809</v>
      </c>
      <c r="W35" s="161">
        <v>161736417</v>
      </c>
      <c r="Y35" s="161">
        <v>178587801.02853</v>
      </c>
      <c r="Z35" s="93"/>
      <c r="AA35" s="77">
        <f>Y35/'سرمایه گذاری ها'!$O$17</f>
        <v>1.0527934731467822E-3</v>
      </c>
    </row>
    <row r="36" spans="3:27" x14ac:dyDescent="0.8">
      <c r="C36" s="77" t="s">
        <v>194</v>
      </c>
      <c r="D36" s="77"/>
      <c r="E36" s="161">
        <v>1000</v>
      </c>
      <c r="G36" s="161">
        <v>15376805</v>
      </c>
      <c r="I36" s="161">
        <v>12681210.6</v>
      </c>
      <c r="K36" s="161">
        <v>0</v>
      </c>
      <c r="M36" s="161">
        <v>0</v>
      </c>
      <c r="O36" s="161">
        <v>0</v>
      </c>
      <c r="Q36" s="161">
        <v>0</v>
      </c>
      <c r="S36" s="161">
        <v>1000</v>
      </c>
      <c r="U36" s="161">
        <v>10224</v>
      </c>
      <c r="W36" s="161">
        <v>15376805</v>
      </c>
      <c r="Y36" s="161">
        <v>10144968.48</v>
      </c>
      <c r="Z36" s="93"/>
      <c r="AA36" s="77">
        <f>Y36/'سرمایه گذاری ها'!$O$17</f>
        <v>5.9805633640774704E-5</v>
      </c>
    </row>
    <row r="37" spans="3:27" x14ac:dyDescent="0.8">
      <c r="C37" s="77" t="s">
        <v>184</v>
      </c>
      <c r="D37" s="77"/>
      <c r="E37" s="161">
        <v>5185321</v>
      </c>
      <c r="G37" s="161">
        <v>10482669437</v>
      </c>
      <c r="I37" s="161">
        <v>11880355624.159</v>
      </c>
      <c r="K37" s="161">
        <v>0</v>
      </c>
      <c r="M37" s="161">
        <v>0</v>
      </c>
      <c r="O37" s="161">
        <v>-5185321</v>
      </c>
      <c r="Q37" s="161">
        <v>11767148192</v>
      </c>
      <c r="S37" s="161">
        <v>0</v>
      </c>
      <c r="U37" s="161">
        <v>0</v>
      </c>
      <c r="W37" s="161">
        <v>0</v>
      </c>
      <c r="Y37" s="161">
        <v>0</v>
      </c>
      <c r="Z37" s="93"/>
      <c r="AA37" s="77">
        <f>Y37/'سرمایه گذاری ها'!$O$17</f>
        <v>0</v>
      </c>
    </row>
    <row r="38" spans="3:27" x14ac:dyDescent="0.8">
      <c r="C38" s="77" t="s">
        <v>179</v>
      </c>
      <c r="D38" s="77"/>
      <c r="E38" s="161">
        <v>3000000</v>
      </c>
      <c r="G38" s="161">
        <v>6667475745</v>
      </c>
      <c r="I38" s="161">
        <v>4578333780</v>
      </c>
      <c r="K38" s="161">
        <v>0</v>
      </c>
      <c r="M38" s="161">
        <v>0</v>
      </c>
      <c r="O38" s="161">
        <v>-3000000</v>
      </c>
      <c r="Q38" s="161">
        <v>4442988235</v>
      </c>
      <c r="S38" s="161">
        <v>0</v>
      </c>
      <c r="U38" s="161">
        <v>0</v>
      </c>
      <c r="W38" s="161">
        <v>0</v>
      </c>
      <c r="Y38" s="161">
        <v>0</v>
      </c>
      <c r="Z38" s="93"/>
      <c r="AA38" s="77">
        <f>Y38/'سرمایه گذاری ها'!$O$17</f>
        <v>0</v>
      </c>
    </row>
    <row r="39" spans="3:27" x14ac:dyDescent="0.8">
      <c r="C39" s="77" t="s">
        <v>192</v>
      </c>
      <c r="D39" s="77"/>
      <c r="E39" s="161">
        <v>5600000</v>
      </c>
      <c r="G39" s="161">
        <v>16949776360</v>
      </c>
      <c r="I39" s="161">
        <v>10668887040</v>
      </c>
      <c r="K39" s="161">
        <v>0</v>
      </c>
      <c r="M39" s="161">
        <v>0</v>
      </c>
      <c r="O39" s="161">
        <v>-5600000</v>
      </c>
      <c r="Q39" s="161">
        <v>10567852863</v>
      </c>
      <c r="S39" s="161">
        <v>0</v>
      </c>
      <c r="U39" s="161">
        <v>0</v>
      </c>
      <c r="W39" s="161">
        <v>0</v>
      </c>
      <c r="Y39" s="161">
        <v>0</v>
      </c>
      <c r="Z39" s="93"/>
      <c r="AA39" s="77">
        <f>Y39/'سرمایه گذاری ها'!$O$17</f>
        <v>0</v>
      </c>
    </row>
    <row r="40" spans="3:27" x14ac:dyDescent="0.8">
      <c r="C40" s="77" t="s">
        <v>169</v>
      </c>
      <c r="D40" s="77"/>
      <c r="E40" s="161">
        <v>292265</v>
      </c>
      <c r="G40" s="161">
        <v>4384728549</v>
      </c>
      <c r="I40" s="161">
        <v>3627972452.2905002</v>
      </c>
      <c r="K40" s="161">
        <v>0</v>
      </c>
      <c r="M40" s="161">
        <v>0</v>
      </c>
      <c r="O40" s="161">
        <v>-292265</v>
      </c>
      <c r="Q40" s="161">
        <v>3511970155</v>
      </c>
      <c r="S40" s="161">
        <v>0</v>
      </c>
      <c r="U40" s="161">
        <v>0</v>
      </c>
      <c r="W40" s="161">
        <v>0</v>
      </c>
      <c r="Y40" s="161">
        <v>0</v>
      </c>
      <c r="Z40" s="93"/>
      <c r="AA40" s="77">
        <f>Y40/'سرمایه گذاری ها'!$O$17</f>
        <v>0</v>
      </c>
    </row>
    <row r="41" spans="3:27" ht="33.75" thickBot="1" x14ac:dyDescent="0.85">
      <c r="C41" s="42" t="s">
        <v>65</v>
      </c>
      <c r="E41" s="162">
        <f>SUM(E11:E40)</f>
        <v>102811825</v>
      </c>
      <c r="G41" s="162">
        <f>SUM(G11:G40)</f>
        <v>191352313045</v>
      </c>
      <c r="H41" s="162"/>
      <c r="I41" s="162">
        <f>SUM(I11:I40)</f>
        <v>172973176507.44827</v>
      </c>
      <c r="J41" s="162"/>
      <c r="K41" s="162">
        <f>SUM(K11:K40)</f>
        <v>10373901</v>
      </c>
      <c r="L41" s="162"/>
      <c r="M41" s="162">
        <f>SUM(M11:M40)</f>
        <v>25588756206</v>
      </c>
      <c r="N41" s="162"/>
      <c r="O41" s="162">
        <f>SUM(O11:O40)</f>
        <v>-16877586</v>
      </c>
      <c r="P41" s="162"/>
      <c r="Q41" s="162">
        <f>SUM(Q11:Q40)</f>
        <v>40973929071</v>
      </c>
      <c r="R41" s="162"/>
      <c r="S41" s="162">
        <f>SUM(S11:S40)</f>
        <v>96308140</v>
      </c>
      <c r="T41" s="162"/>
      <c r="U41" s="162"/>
      <c r="V41" s="162"/>
      <c r="W41" s="162">
        <f>SUM(W11:W40)</f>
        <v>170269682825</v>
      </c>
      <c r="X41" s="162"/>
      <c r="Y41" s="162">
        <f>SUM(Y11:Y40)</f>
        <v>153741427599.64642</v>
      </c>
      <c r="Z41" s="92"/>
      <c r="AA41" s="119">
        <f>SUM(AA11:AA40)</f>
        <v>0.90632154378405172</v>
      </c>
    </row>
    <row r="42" spans="3:27" ht="63.75" customHeight="1" thickTop="1" x14ac:dyDescent="0.8">
      <c r="L42" s="163"/>
      <c r="V42" s="163"/>
    </row>
    <row r="43" spans="3:27" ht="30.75" customHeight="1" x14ac:dyDescent="0.8">
      <c r="L43" s="163"/>
      <c r="O43" s="164">
        <v>2</v>
      </c>
      <c r="V43" s="163"/>
    </row>
    <row r="44" spans="3:27" x14ac:dyDescent="0.8">
      <c r="L44" s="163"/>
      <c r="V44" s="163"/>
    </row>
    <row r="45" spans="3:27" x14ac:dyDescent="0.8">
      <c r="L45" s="163"/>
      <c r="V45" s="163"/>
    </row>
    <row r="46" spans="3:27" x14ac:dyDescent="0.8">
      <c r="L46" s="163"/>
      <c r="V46" s="163"/>
    </row>
    <row r="47" spans="3:27" x14ac:dyDescent="0.8">
      <c r="L47" s="163"/>
      <c r="V47" s="163"/>
    </row>
    <row r="48" spans="3:27" x14ac:dyDescent="0.8">
      <c r="L48" s="163"/>
      <c r="V48" s="163"/>
    </row>
    <row r="49" spans="12:22" x14ac:dyDescent="0.8">
      <c r="L49" s="163"/>
      <c r="V49" s="163"/>
    </row>
    <row r="50" spans="12:22" x14ac:dyDescent="0.8">
      <c r="L50" s="163"/>
      <c r="V50" s="163"/>
    </row>
    <row r="51" spans="12:22" x14ac:dyDescent="0.8">
      <c r="L51" s="163"/>
      <c r="V51" s="163"/>
    </row>
    <row r="52" spans="12:22" x14ac:dyDescent="0.8">
      <c r="L52" s="163"/>
      <c r="V52" s="163"/>
    </row>
  </sheetData>
  <sortState xmlns:xlrd2="http://schemas.microsoft.com/office/spreadsheetml/2017/richdata2" ref="C11:Y40">
    <sortCondition descending="1" ref="Y11:Y40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1" orientation="landscape" r:id="rId1"/>
  <rowBreaks count="2" manualBreakCount="2">
    <brk id="20" max="16383" man="1"/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9"/>
  <sheetViews>
    <sheetView rightToLeft="1" view="pageBreakPreview" zoomScale="80" zoomScaleNormal="64" zoomScaleSheetLayoutView="80" workbookViewId="0">
      <selection sqref="A1:XFD1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28" t="s">
        <v>165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</row>
    <row r="2" spans="1:26" ht="25.5" x14ac:dyDescent="0.25">
      <c r="A2" s="228" t="s">
        <v>78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</row>
    <row r="3" spans="1:26" ht="25.5" x14ac:dyDescent="0.25">
      <c r="A3" s="228" t="s">
        <v>202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</row>
    <row r="4" spans="1:26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s="229" customFormat="1" ht="24" x14ac:dyDescent="0.6">
      <c r="A5" s="229" t="s">
        <v>167</v>
      </c>
    </row>
    <row r="6" spans="1:26" x14ac:dyDescent="0.25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24" x14ac:dyDescent="0.25">
      <c r="A7" s="225" t="s">
        <v>79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</row>
    <row r="8" spans="1:26" ht="21" x14ac:dyDescent="0.25">
      <c r="A8" s="98"/>
      <c r="B8" s="98"/>
      <c r="C8" s="98"/>
      <c r="D8" s="98"/>
      <c r="E8" s="98"/>
      <c r="F8" s="98"/>
      <c r="G8" s="98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98"/>
      <c r="Y8" s="98"/>
      <c r="Z8" s="98"/>
    </row>
    <row r="9" spans="1:26" x14ac:dyDescent="0.25">
      <c r="A9" s="98"/>
      <c r="B9" s="98"/>
      <c r="C9" s="98"/>
      <c r="D9" s="98"/>
      <c r="E9" s="98"/>
      <c r="F9" s="98"/>
      <c r="G9" s="98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8"/>
      <c r="Y9" s="98"/>
      <c r="Z9" s="98"/>
    </row>
    <row r="10" spans="1:26" ht="21" x14ac:dyDescent="0.25">
      <c r="A10" s="226" t="s">
        <v>80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100"/>
      <c r="T10" s="226"/>
      <c r="U10" s="226"/>
      <c r="V10" s="226"/>
      <c r="W10" s="226"/>
      <c r="X10" s="98"/>
      <c r="Y10" s="98"/>
      <c r="Z10" s="98"/>
    </row>
    <row r="11" spans="1:26" ht="24" x14ac:dyDescent="0.25">
      <c r="A11" s="225" t="s">
        <v>81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5"/>
      <c r="Y11" s="225"/>
      <c r="Z11" s="225"/>
    </row>
    <row r="12" spans="1:26" ht="21" x14ac:dyDescent="0.25">
      <c r="A12" s="98"/>
      <c r="B12" s="98"/>
      <c r="C12" s="226" t="s">
        <v>201</v>
      </c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98"/>
      <c r="O12" s="226" t="s">
        <v>203</v>
      </c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98"/>
    </row>
    <row r="13" spans="1:26" ht="21" x14ac:dyDescent="0.25">
      <c r="A13" s="108" t="s">
        <v>80</v>
      </c>
      <c r="B13" s="98"/>
      <c r="C13" s="126" t="s">
        <v>82</v>
      </c>
      <c r="D13" s="99"/>
      <c r="E13" s="126" t="s">
        <v>83</v>
      </c>
      <c r="F13" s="99"/>
      <c r="G13" s="127" t="s">
        <v>84</v>
      </c>
      <c r="H13" s="99"/>
      <c r="I13" s="127" t="s">
        <v>85</v>
      </c>
      <c r="J13" s="99"/>
      <c r="K13" s="127" t="s">
        <v>13</v>
      </c>
      <c r="L13" s="99"/>
      <c r="M13" s="127" t="s">
        <v>14</v>
      </c>
      <c r="N13" s="98"/>
      <c r="O13" s="127" t="s">
        <v>82</v>
      </c>
      <c r="P13" s="127"/>
      <c r="Q13" s="127" t="s">
        <v>83</v>
      </c>
      <c r="R13" s="127"/>
      <c r="S13" s="127" t="s">
        <v>84</v>
      </c>
      <c r="T13" s="99"/>
      <c r="U13" s="127" t="s">
        <v>85</v>
      </c>
      <c r="V13" s="99"/>
      <c r="W13" s="127" t="s">
        <v>13</v>
      </c>
      <c r="X13" s="99"/>
      <c r="Y13" s="126" t="s">
        <v>14</v>
      </c>
      <c r="Z13" s="98"/>
    </row>
    <row r="14" spans="1:26" ht="24" x14ac:dyDescent="0.25">
      <c r="A14" s="225" t="s">
        <v>86</v>
      </c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</row>
    <row r="15" spans="1:26" ht="21" x14ac:dyDescent="0.25">
      <c r="A15" s="98"/>
      <c r="B15" s="98"/>
      <c r="C15" s="226" t="s">
        <v>201</v>
      </c>
      <c r="D15" s="226"/>
      <c r="E15" s="226"/>
      <c r="F15" s="226"/>
      <c r="G15" s="226"/>
      <c r="H15" s="226"/>
      <c r="I15" s="226"/>
      <c r="J15" s="98"/>
      <c r="K15" s="226" t="s">
        <v>203</v>
      </c>
      <c r="L15" s="226"/>
      <c r="M15" s="226"/>
      <c r="N15" s="226"/>
      <c r="O15" s="226"/>
      <c r="P15" s="226"/>
      <c r="Q15" s="226"/>
      <c r="R15" s="226"/>
      <c r="S15" s="98"/>
      <c r="T15" s="98"/>
      <c r="U15" s="98"/>
      <c r="V15" s="98"/>
      <c r="W15" s="98"/>
      <c r="X15" s="98"/>
      <c r="Y15" s="98"/>
      <c r="Z15" s="98"/>
    </row>
    <row r="16" spans="1:26" ht="21" x14ac:dyDescent="0.25">
      <c r="A16" s="100" t="s">
        <v>80</v>
      </c>
      <c r="B16" s="98"/>
      <c r="C16" s="101" t="s">
        <v>83</v>
      </c>
      <c r="D16" s="99"/>
      <c r="E16" s="101" t="s">
        <v>85</v>
      </c>
      <c r="F16" s="99"/>
      <c r="G16" s="101" t="s">
        <v>13</v>
      </c>
      <c r="H16" s="99"/>
      <c r="I16" s="101" t="s">
        <v>14</v>
      </c>
      <c r="J16" s="98"/>
      <c r="K16" s="223" t="s">
        <v>83</v>
      </c>
      <c r="L16" s="223"/>
      <c r="M16" s="223"/>
      <c r="N16" s="223"/>
      <c r="O16" s="223"/>
      <c r="P16" s="99"/>
      <c r="Q16" s="101"/>
      <c r="R16" s="99"/>
      <c r="S16" s="98"/>
      <c r="T16" s="98"/>
      <c r="U16" s="98"/>
      <c r="V16" s="98"/>
      <c r="W16" s="98"/>
      <c r="X16" s="98"/>
      <c r="Y16" s="98"/>
      <c r="Z16" s="98"/>
    </row>
    <row r="17" spans="1:26" x14ac:dyDescent="0.25">
      <c r="A17" s="99"/>
      <c r="B17" s="98"/>
      <c r="C17" s="99"/>
      <c r="D17" s="98"/>
      <c r="E17" s="99"/>
      <c r="F17" s="98"/>
      <c r="G17" s="99"/>
      <c r="H17" s="98"/>
      <c r="I17" s="99"/>
      <c r="J17" s="98"/>
      <c r="K17" s="99"/>
      <c r="L17" s="99"/>
      <c r="M17" s="99"/>
      <c r="N17" s="99"/>
      <c r="O17" s="99"/>
      <c r="P17" s="98"/>
      <c r="Q17" s="99"/>
      <c r="R17" s="98"/>
      <c r="S17" s="98"/>
      <c r="T17" s="98"/>
      <c r="U17" s="98"/>
      <c r="V17" s="98"/>
      <c r="W17" s="98"/>
      <c r="X17" s="98"/>
      <c r="Y17" s="98"/>
      <c r="Z17" s="98"/>
    </row>
    <row r="18" spans="1:26" x14ac:dyDescent="0.25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39" x14ac:dyDescent="0.95">
      <c r="A19" s="224">
        <v>3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</row>
    <row r="39" spans="11:11" x14ac:dyDescent="0.25">
      <c r="K39" s="186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CC30"/>
  <sheetViews>
    <sheetView rightToLeft="1" view="pageBreakPreview" zoomScale="60" zoomScaleNormal="70" workbookViewId="0">
      <selection activeCell="AL14" sqref="AL14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.140625" style="172" bestFit="1" customWidth="1"/>
    <col min="21" max="21" width="1" style="172" customWidth="1"/>
    <col min="22" max="22" width="19.42578125" style="172" bestFit="1" customWidth="1"/>
    <col min="23" max="23" width="1" style="172" customWidth="1"/>
    <col min="24" max="24" width="22" style="172" bestFit="1" customWidth="1"/>
    <col min="25" max="25" width="1" style="172" customWidth="1"/>
    <col min="26" max="26" width="13.85546875" style="172" bestFit="1" customWidth="1"/>
    <col min="27" max="27" width="1" style="172" customWidth="1"/>
    <col min="28" max="28" width="24.42578125" style="172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25.42578125" style="1" bestFit="1" customWidth="1"/>
    <col min="33" max="33" width="1" style="1" customWidth="1"/>
    <col min="34" max="34" width="26.85546875" style="1" bestFit="1" customWidth="1"/>
    <col min="35" max="35" width="1" style="1" customWidth="1"/>
    <col min="36" max="36" width="26.85546875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35" t="s">
        <v>164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</row>
    <row r="3" spans="2:38" ht="39" x14ac:dyDescent="0.6">
      <c r="B3" s="235" t="s">
        <v>0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</row>
    <row r="4" spans="2:38" ht="39" x14ac:dyDescent="0.6">
      <c r="B4" s="235" t="s">
        <v>202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170"/>
      <c r="U5" s="170"/>
      <c r="V5" s="170"/>
      <c r="W5" s="170"/>
      <c r="X5" s="170"/>
      <c r="Y5" s="170"/>
      <c r="Z5" s="170"/>
      <c r="AA5" s="170"/>
      <c r="AB5" s="170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170"/>
      <c r="U6" s="170"/>
      <c r="V6" s="170"/>
      <c r="W6" s="170"/>
      <c r="X6" s="170"/>
      <c r="Y6" s="170"/>
      <c r="Z6" s="170"/>
      <c r="AA6" s="170"/>
      <c r="AB6" s="170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71"/>
      <c r="U7" s="171"/>
      <c r="V7" s="171"/>
      <c r="W7" s="171"/>
      <c r="X7" s="171"/>
      <c r="Y7" s="171"/>
      <c r="Z7" s="171"/>
      <c r="AA7" s="171"/>
      <c r="AB7" s="171"/>
    </row>
    <row r="8" spans="2:38" s="2" customFormat="1" ht="30" x14ac:dyDescent="0.55000000000000004">
      <c r="B8" s="233" t="s">
        <v>148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11"/>
      <c r="T8" s="171"/>
      <c r="U8" s="171"/>
      <c r="V8" s="171"/>
      <c r="W8" s="171"/>
      <c r="X8" s="171"/>
      <c r="Y8" s="171"/>
      <c r="Z8" s="171"/>
      <c r="AA8" s="171"/>
      <c r="AB8" s="171"/>
    </row>
    <row r="10" spans="2:38" ht="30" x14ac:dyDescent="0.6">
      <c r="B10" s="203" t="s">
        <v>16</v>
      </c>
      <c r="C10" s="203" t="s">
        <v>16</v>
      </c>
      <c r="D10" s="203" t="s">
        <v>16</v>
      </c>
      <c r="E10" s="203" t="s">
        <v>16</v>
      </c>
      <c r="F10" s="203" t="s">
        <v>16</v>
      </c>
      <c r="G10" s="203" t="s">
        <v>16</v>
      </c>
      <c r="H10" s="203" t="s">
        <v>16</v>
      </c>
      <c r="I10" s="203" t="s">
        <v>16</v>
      </c>
      <c r="J10" s="203" t="s">
        <v>16</v>
      </c>
      <c r="K10" s="203" t="s">
        <v>16</v>
      </c>
      <c r="L10" s="203"/>
      <c r="M10" s="203"/>
      <c r="N10" s="203" t="s">
        <v>16</v>
      </c>
      <c r="P10" s="203" t="s">
        <v>201</v>
      </c>
      <c r="Q10" s="203" t="s">
        <v>2</v>
      </c>
      <c r="R10" s="203" t="s">
        <v>2</v>
      </c>
      <c r="S10" s="203" t="s">
        <v>2</v>
      </c>
      <c r="T10" s="203" t="s">
        <v>2</v>
      </c>
      <c r="V10" s="236" t="s">
        <v>3</v>
      </c>
      <c r="W10" s="236" t="s">
        <v>3</v>
      </c>
      <c r="X10" s="236" t="s">
        <v>3</v>
      </c>
      <c r="Y10" s="236" t="s">
        <v>3</v>
      </c>
      <c r="Z10" s="236" t="s">
        <v>3</v>
      </c>
      <c r="AA10" s="236" t="s">
        <v>3</v>
      </c>
      <c r="AB10" s="236" t="s">
        <v>3</v>
      </c>
      <c r="AD10" s="203" t="s">
        <v>203</v>
      </c>
      <c r="AE10" s="203" t="s">
        <v>4</v>
      </c>
      <c r="AF10" s="203" t="s">
        <v>4</v>
      </c>
      <c r="AG10" s="203" t="s">
        <v>4</v>
      </c>
      <c r="AH10" s="203" t="s">
        <v>4</v>
      </c>
      <c r="AI10" s="203" t="s">
        <v>4</v>
      </c>
      <c r="AJ10" s="203" t="s">
        <v>4</v>
      </c>
      <c r="AK10" s="203" t="s">
        <v>4</v>
      </c>
      <c r="AL10" s="203" t="s">
        <v>4</v>
      </c>
    </row>
    <row r="11" spans="2:38" s="13" customFormat="1" ht="45.75" customHeight="1" x14ac:dyDescent="0.6">
      <c r="B11" s="206" t="s">
        <v>17</v>
      </c>
      <c r="C11" s="15"/>
      <c r="D11" s="206" t="s">
        <v>18</v>
      </c>
      <c r="E11" s="15"/>
      <c r="F11" s="206" t="s">
        <v>19</v>
      </c>
      <c r="G11" s="15"/>
      <c r="H11" s="206" t="s">
        <v>20</v>
      </c>
      <c r="I11" s="15"/>
      <c r="J11" s="206" t="s">
        <v>70</v>
      </c>
      <c r="K11" s="15"/>
      <c r="L11" s="206" t="s">
        <v>22</v>
      </c>
      <c r="M11" s="95"/>
      <c r="N11" s="206" t="s">
        <v>15</v>
      </c>
      <c r="P11" s="206" t="s">
        <v>5</v>
      </c>
      <c r="Q11" s="15"/>
      <c r="R11" s="206" t="s">
        <v>6</v>
      </c>
      <c r="S11" s="15"/>
      <c r="T11" s="231" t="s">
        <v>7</v>
      </c>
      <c r="U11" s="173"/>
      <c r="V11" s="231" t="s">
        <v>8</v>
      </c>
      <c r="W11" s="231" t="s">
        <v>8</v>
      </c>
      <c r="X11" s="231" t="s">
        <v>8</v>
      </c>
      <c r="Y11" s="173"/>
      <c r="Z11" s="231" t="s">
        <v>9</v>
      </c>
      <c r="AA11" s="231" t="s">
        <v>9</v>
      </c>
      <c r="AB11" s="231" t="s">
        <v>9</v>
      </c>
      <c r="AD11" s="206" t="s">
        <v>5</v>
      </c>
      <c r="AE11" s="15"/>
      <c r="AF11" s="206" t="s">
        <v>23</v>
      </c>
      <c r="AG11" s="15"/>
      <c r="AH11" s="206" t="s">
        <v>6</v>
      </c>
      <c r="AI11" s="15"/>
      <c r="AJ11" s="206" t="s">
        <v>7</v>
      </c>
      <c r="AK11" s="15"/>
      <c r="AL11" s="206" t="s">
        <v>11</v>
      </c>
    </row>
    <row r="12" spans="2:38" s="13" customFormat="1" ht="45.75" customHeight="1" x14ac:dyDescent="0.6">
      <c r="B12" s="232" t="s">
        <v>17</v>
      </c>
      <c r="C12" s="169"/>
      <c r="D12" s="232" t="s">
        <v>18</v>
      </c>
      <c r="E12" s="169"/>
      <c r="F12" s="232" t="s">
        <v>19</v>
      </c>
      <c r="G12" s="169"/>
      <c r="H12" s="232" t="s">
        <v>20</v>
      </c>
      <c r="I12" s="169"/>
      <c r="J12" s="232" t="s">
        <v>21</v>
      </c>
      <c r="K12" s="169"/>
      <c r="L12" s="232"/>
      <c r="M12" s="168"/>
      <c r="N12" s="232" t="s">
        <v>15</v>
      </c>
      <c r="P12" s="232" t="s">
        <v>5</v>
      </c>
      <c r="Q12" s="169"/>
      <c r="R12" s="232" t="s">
        <v>6</v>
      </c>
      <c r="S12" s="169"/>
      <c r="T12" s="230" t="s">
        <v>7</v>
      </c>
      <c r="U12" s="173"/>
      <c r="V12" s="230" t="s">
        <v>5</v>
      </c>
      <c r="W12" s="174"/>
      <c r="X12" s="230" t="s">
        <v>6</v>
      </c>
      <c r="Y12" s="173"/>
      <c r="Z12" s="230" t="s">
        <v>5</v>
      </c>
      <c r="AA12" s="174"/>
      <c r="AB12" s="230" t="s">
        <v>12</v>
      </c>
      <c r="AD12" s="232" t="s">
        <v>5</v>
      </c>
      <c r="AE12" s="169"/>
      <c r="AF12" s="232" t="s">
        <v>23</v>
      </c>
      <c r="AG12" s="169"/>
      <c r="AH12" s="232" t="s">
        <v>6</v>
      </c>
      <c r="AI12" s="169"/>
      <c r="AJ12" s="232"/>
      <c r="AK12" s="169"/>
      <c r="AL12" s="232" t="s">
        <v>11</v>
      </c>
    </row>
    <row r="13" spans="2:38" s="13" customFormat="1" ht="45.75" customHeight="1" x14ac:dyDescent="0.6">
      <c r="B13" s="184" t="s">
        <v>208</v>
      </c>
      <c r="C13" s="169"/>
      <c r="D13" s="184" t="s">
        <v>209</v>
      </c>
      <c r="E13" s="169"/>
      <c r="F13" s="184" t="s">
        <v>209</v>
      </c>
      <c r="G13" s="169"/>
      <c r="H13" s="184" t="s">
        <v>210</v>
      </c>
      <c r="I13" s="169"/>
      <c r="J13" s="184" t="s">
        <v>211</v>
      </c>
      <c r="K13" s="169"/>
      <c r="L13" s="184">
        <v>0</v>
      </c>
      <c r="M13" s="184"/>
      <c r="N13" s="184">
        <v>0</v>
      </c>
      <c r="P13" s="184">
        <v>0</v>
      </c>
      <c r="Q13" s="169"/>
      <c r="R13" s="184">
        <v>0</v>
      </c>
      <c r="S13" s="169"/>
      <c r="T13" s="183">
        <v>0</v>
      </c>
      <c r="U13" s="173"/>
      <c r="V13" s="183">
        <v>19219</v>
      </c>
      <c r="W13" s="174"/>
      <c r="X13" s="183">
        <v>8887885683</v>
      </c>
      <c r="Y13" s="173"/>
      <c r="Z13" s="183">
        <v>0</v>
      </c>
      <c r="AA13" s="174"/>
      <c r="AB13" s="183">
        <v>0</v>
      </c>
      <c r="AD13" s="184">
        <v>19219</v>
      </c>
      <c r="AE13" s="169"/>
      <c r="AF13" s="183">
        <v>468000</v>
      </c>
      <c r="AG13" s="174"/>
      <c r="AH13" s="183">
        <v>8887885683</v>
      </c>
      <c r="AI13" s="174"/>
      <c r="AJ13" s="183">
        <v>8989601244</v>
      </c>
      <c r="AK13" s="169"/>
      <c r="AL13" s="187">
        <f>AJ13/'سرمایه گذاری ها'!$O$17</f>
        <v>5.2994624836460454E-2</v>
      </c>
    </row>
    <row r="14" spans="2:38" s="13" customFormat="1" ht="45.75" customHeight="1" x14ac:dyDescent="0.6">
      <c r="B14" s="184" t="s">
        <v>212</v>
      </c>
      <c r="C14" s="169"/>
      <c r="D14" s="184" t="s">
        <v>209</v>
      </c>
      <c r="E14" s="169"/>
      <c r="F14" s="184" t="s">
        <v>209</v>
      </c>
      <c r="G14" s="169"/>
      <c r="H14" s="184" t="s">
        <v>213</v>
      </c>
      <c r="I14" s="169"/>
      <c r="J14" s="184" t="s">
        <v>214</v>
      </c>
      <c r="K14" s="169"/>
      <c r="L14" s="184">
        <v>0</v>
      </c>
      <c r="M14" s="184"/>
      <c r="N14" s="184">
        <v>0</v>
      </c>
      <c r="P14" s="184">
        <v>0</v>
      </c>
      <c r="Q14" s="169"/>
      <c r="R14" s="184">
        <v>0</v>
      </c>
      <c r="S14" s="169"/>
      <c r="T14" s="183">
        <v>0</v>
      </c>
      <c r="U14" s="173"/>
      <c r="V14" s="183">
        <v>11060</v>
      </c>
      <c r="W14" s="174"/>
      <c r="X14" s="183">
        <v>4866172721</v>
      </c>
      <c r="Y14" s="173"/>
      <c r="Z14" s="183">
        <v>0</v>
      </c>
      <c r="AA14" s="174"/>
      <c r="AB14" s="183">
        <v>0</v>
      </c>
      <c r="AD14" s="184">
        <v>11060</v>
      </c>
      <c r="AE14" s="169"/>
      <c r="AF14" s="183">
        <v>443000</v>
      </c>
      <c r="AG14" s="174"/>
      <c r="AH14" s="183">
        <v>4866172721</v>
      </c>
      <c r="AI14" s="174"/>
      <c r="AJ14" s="183">
        <v>4896915853</v>
      </c>
      <c r="AK14" s="169"/>
      <c r="AL14" s="187">
        <f>AJ14/'سرمایه گذاری ها'!$O$17</f>
        <v>2.8867823103795362E-2</v>
      </c>
    </row>
    <row r="15" spans="2:38" s="13" customFormat="1" ht="45.75" customHeight="1" x14ac:dyDescent="0.6">
      <c r="B15" s="184" t="s">
        <v>215</v>
      </c>
      <c r="C15" s="169"/>
      <c r="D15" s="184" t="s">
        <v>209</v>
      </c>
      <c r="E15" s="169"/>
      <c r="F15" s="184" t="s">
        <v>209</v>
      </c>
      <c r="G15" s="169"/>
      <c r="H15" s="184" t="s">
        <v>216</v>
      </c>
      <c r="I15" s="169"/>
      <c r="J15" s="184" t="s">
        <v>217</v>
      </c>
      <c r="K15" s="169"/>
      <c r="L15" s="184">
        <v>0</v>
      </c>
      <c r="M15" s="184"/>
      <c r="N15" s="184">
        <v>0</v>
      </c>
      <c r="P15" s="184">
        <v>0</v>
      </c>
      <c r="Q15" s="169"/>
      <c r="R15" s="184">
        <v>0</v>
      </c>
      <c r="S15" s="169"/>
      <c r="T15" s="183">
        <v>0</v>
      </c>
      <c r="U15" s="173"/>
      <c r="V15" s="183">
        <v>2455</v>
      </c>
      <c r="W15" s="174"/>
      <c r="X15" s="183">
        <v>1608528142</v>
      </c>
      <c r="Y15" s="173"/>
      <c r="Z15" s="183">
        <v>0</v>
      </c>
      <c r="AA15" s="174"/>
      <c r="AB15" s="183">
        <v>0</v>
      </c>
      <c r="AD15" s="184">
        <v>2455</v>
      </c>
      <c r="AE15" s="169"/>
      <c r="AF15" s="183">
        <v>648180</v>
      </c>
      <c r="AG15" s="174"/>
      <c r="AH15" s="183">
        <v>1608528142</v>
      </c>
      <c r="AI15" s="174"/>
      <c r="AJ15" s="183">
        <v>1590416640</v>
      </c>
      <c r="AK15" s="169"/>
      <c r="AL15" s="187">
        <f>AJ15/'سرمایه گذاری ها'!$O$17</f>
        <v>9.3756698303740678E-3</v>
      </c>
    </row>
    <row r="16" spans="2:38" ht="27" thickBot="1" x14ac:dyDescent="0.7">
      <c r="B16" s="234" t="s">
        <v>65</v>
      </c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19"/>
      <c r="P16" s="131"/>
      <c r="Q16" s="132"/>
      <c r="R16" s="131"/>
      <c r="S16" s="132"/>
      <c r="T16" s="176">
        <f>SUM(T15:T15)</f>
        <v>0</v>
      </c>
      <c r="U16" s="175"/>
      <c r="V16" s="176">
        <f>SUM(V15:V15)</f>
        <v>2455</v>
      </c>
      <c r="W16" s="175"/>
      <c r="X16" s="176">
        <f>SUM(X15:X15)</f>
        <v>1608528142</v>
      </c>
      <c r="Y16" s="175"/>
      <c r="Z16" s="176">
        <f>SUM(Z15:Z15)</f>
        <v>0</v>
      </c>
      <c r="AA16" s="175"/>
      <c r="AB16" s="176">
        <f>SUM(AB15:AB15)</f>
        <v>0</v>
      </c>
      <c r="AC16" s="132"/>
      <c r="AD16" s="131"/>
      <c r="AE16" s="129"/>
      <c r="AF16" s="131">
        <f>SUM(AF13:AF15)</f>
        <v>1559180</v>
      </c>
      <c r="AG16" s="132"/>
      <c r="AH16" s="131">
        <f>SUM(AH13:AH15)</f>
        <v>15362586546</v>
      </c>
      <c r="AI16" s="132"/>
      <c r="AJ16" s="131">
        <f>SUM(AJ13:AJ15)</f>
        <v>15476933737</v>
      </c>
      <c r="AK16" s="132"/>
      <c r="AL16" s="133"/>
    </row>
    <row r="17" spans="20:81" ht="21" customHeight="1" thickTop="1" x14ac:dyDescent="0.6">
      <c r="V17" s="177"/>
      <c r="W17" s="177"/>
    </row>
    <row r="18" spans="20:81" x14ac:dyDescent="0.6">
      <c r="V18" s="177"/>
      <c r="W18" s="177"/>
    </row>
    <row r="19" spans="20:81" ht="21.75" x14ac:dyDescent="0.6">
      <c r="V19" s="177"/>
      <c r="W19" s="177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 s="177"/>
      <c r="W20" s="177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21.75" x14ac:dyDescent="0.6">
      <c r="V21" s="177"/>
      <c r="W21" s="177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 s="177"/>
      <c r="W22" s="177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33" x14ac:dyDescent="0.8">
      <c r="T23" s="178">
        <v>4</v>
      </c>
      <c r="V23" s="177"/>
      <c r="W23" s="177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 s="177"/>
      <c r="W24" s="177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 s="177"/>
      <c r="W25" s="177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 s="177"/>
      <c r="W26" s="177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 s="177"/>
      <c r="W27" s="17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ht="21.75" x14ac:dyDescent="0.6">
      <c r="V28" s="177"/>
      <c r="W28" s="177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0:81" ht="21.75" x14ac:dyDescent="0.6">
      <c r="V29" s="177"/>
      <c r="W29" s="177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0:81" x14ac:dyDescent="0.6">
      <c r="V30" s="177"/>
      <c r="W30" s="177"/>
    </row>
  </sheetData>
  <mergeCells count="30">
    <mergeCell ref="B8:R8"/>
    <mergeCell ref="B16:N1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13" sqref="B13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</row>
    <row r="3" spans="2:32" ht="39" x14ac:dyDescent="0.6">
      <c r="B3" s="235" t="s">
        <v>0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</row>
    <row r="4" spans="2:32" ht="39" x14ac:dyDescent="0.6">
      <c r="B4" s="235" t="s">
        <v>202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205" t="s">
        <v>29</v>
      </c>
      <c r="C10" s="205" t="s">
        <v>29</v>
      </c>
      <c r="D10" s="205" t="s">
        <v>29</v>
      </c>
      <c r="E10" s="205" t="s">
        <v>29</v>
      </c>
      <c r="F10" s="205" t="s">
        <v>29</v>
      </c>
      <c r="G10" s="205" t="s">
        <v>29</v>
      </c>
      <c r="H10" s="205" t="s">
        <v>29</v>
      </c>
      <c r="I10" s="205" t="s">
        <v>29</v>
      </c>
      <c r="J10" s="205" t="s">
        <v>29</v>
      </c>
      <c r="L10" s="238"/>
      <c r="M10" s="205" t="s">
        <v>2</v>
      </c>
      <c r="N10" s="205" t="s">
        <v>2</v>
      </c>
      <c r="O10" s="205" t="s">
        <v>2</v>
      </c>
      <c r="P10" s="205" t="s">
        <v>2</v>
      </c>
      <c r="R10" s="205" t="s">
        <v>3</v>
      </c>
      <c r="S10" s="205" t="s">
        <v>3</v>
      </c>
      <c r="T10" s="205" t="s">
        <v>3</v>
      </c>
      <c r="U10" s="205" t="s">
        <v>3</v>
      </c>
      <c r="V10" s="205"/>
      <c r="W10" s="205" t="s">
        <v>3</v>
      </c>
      <c r="X10" s="205" t="s">
        <v>3</v>
      </c>
      <c r="Z10" s="205" t="s">
        <v>203</v>
      </c>
      <c r="AA10" s="205" t="s">
        <v>4</v>
      </c>
      <c r="AB10" s="205" t="s">
        <v>4</v>
      </c>
      <c r="AC10" s="205" t="s">
        <v>4</v>
      </c>
      <c r="AD10" s="205" t="s">
        <v>4</v>
      </c>
      <c r="AE10" s="205" t="s">
        <v>4</v>
      </c>
      <c r="AF10" s="205" t="s">
        <v>4</v>
      </c>
    </row>
    <row r="11" spans="2:32" s="13" customFormat="1" x14ac:dyDescent="0.6">
      <c r="B11" s="206" t="s">
        <v>30</v>
      </c>
      <c r="C11" s="15"/>
      <c r="D11" s="206" t="s">
        <v>70</v>
      </c>
      <c r="E11" s="15"/>
      <c r="F11" s="206" t="s">
        <v>22</v>
      </c>
      <c r="G11" s="15"/>
      <c r="H11" s="206" t="s">
        <v>31</v>
      </c>
      <c r="I11" s="15"/>
      <c r="J11" s="206" t="s">
        <v>19</v>
      </c>
      <c r="L11" s="237" t="s">
        <v>5</v>
      </c>
      <c r="M11" s="15"/>
      <c r="N11" s="206" t="s">
        <v>6</v>
      </c>
      <c r="O11" s="15"/>
      <c r="P11" s="206" t="s">
        <v>7</v>
      </c>
      <c r="R11" s="206" t="s">
        <v>8</v>
      </c>
      <c r="S11" s="206" t="s">
        <v>8</v>
      </c>
      <c r="T11" s="206" t="s">
        <v>8</v>
      </c>
      <c r="U11" s="15"/>
      <c r="V11" s="237" t="s">
        <v>9</v>
      </c>
      <c r="W11" s="206" t="s">
        <v>9</v>
      </c>
      <c r="X11" s="206" t="s">
        <v>9</v>
      </c>
      <c r="Z11" s="206" t="s">
        <v>5</v>
      </c>
      <c r="AA11" s="15"/>
      <c r="AB11" s="206" t="s">
        <v>6</v>
      </c>
      <c r="AC11" s="15"/>
      <c r="AD11" s="206" t="s">
        <v>7</v>
      </c>
      <c r="AE11" s="15"/>
      <c r="AF11" s="206" t="s">
        <v>32</v>
      </c>
    </row>
    <row r="12" spans="2:32" s="13" customFormat="1" ht="75.75" customHeight="1" x14ac:dyDescent="0.6">
      <c r="B12" s="207" t="s">
        <v>30</v>
      </c>
      <c r="C12" s="16"/>
      <c r="D12" s="207" t="s">
        <v>21</v>
      </c>
      <c r="E12" s="16"/>
      <c r="F12" s="207" t="s">
        <v>22</v>
      </c>
      <c r="G12" s="16"/>
      <c r="H12" s="207" t="s">
        <v>31</v>
      </c>
      <c r="I12" s="16"/>
      <c r="J12" s="207" t="s">
        <v>19</v>
      </c>
      <c r="L12" s="207"/>
      <c r="M12" s="16"/>
      <c r="N12" s="207" t="s">
        <v>6</v>
      </c>
      <c r="O12" s="16"/>
      <c r="P12" s="207" t="s">
        <v>7</v>
      </c>
      <c r="R12" s="207" t="s">
        <v>5</v>
      </c>
      <c r="S12" s="16"/>
      <c r="T12" s="207" t="s">
        <v>6</v>
      </c>
      <c r="U12" s="16"/>
      <c r="V12" s="240" t="s">
        <v>5</v>
      </c>
      <c r="W12" s="16"/>
      <c r="X12" s="207" t="s">
        <v>12</v>
      </c>
      <c r="Z12" s="207" t="s">
        <v>5</v>
      </c>
      <c r="AA12" s="16"/>
      <c r="AB12" s="207" t="s">
        <v>6</v>
      </c>
      <c r="AC12" s="16"/>
      <c r="AD12" s="207" t="s">
        <v>7</v>
      </c>
      <c r="AE12" s="16"/>
      <c r="AF12" s="207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85">
        <v>0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4"/>
      <c r="AF13" s="89"/>
    </row>
    <row r="14" spans="2:32" ht="27" thickBot="1" x14ac:dyDescent="0.7">
      <c r="B14" s="239" t="s">
        <v>65</v>
      </c>
      <c r="C14" s="239"/>
      <c r="D14" s="239"/>
      <c r="E14" s="239"/>
      <c r="F14" s="239"/>
      <c r="G14" s="239"/>
      <c r="H14" s="239"/>
      <c r="I14" s="239"/>
      <c r="J14" s="239"/>
      <c r="K14" s="19"/>
      <c r="L14" s="90">
        <f>SUM(L13:L13)</f>
        <v>0</v>
      </c>
      <c r="M14" s="84"/>
      <c r="N14" s="90" t="s">
        <v>77</v>
      </c>
      <c r="O14" s="84"/>
      <c r="P14" s="90" t="s">
        <v>77</v>
      </c>
      <c r="Q14" s="84"/>
      <c r="R14" s="90" t="s">
        <v>77</v>
      </c>
      <c r="S14" s="84"/>
      <c r="T14" s="90" t="s">
        <v>77</v>
      </c>
      <c r="U14" s="84"/>
      <c r="V14" s="90" t="s">
        <v>77</v>
      </c>
      <c r="W14" s="84"/>
      <c r="X14" s="90" t="s">
        <v>77</v>
      </c>
      <c r="Y14" s="84"/>
      <c r="Z14" s="90" t="s">
        <v>77</v>
      </c>
      <c r="AA14" s="84"/>
      <c r="AB14" s="90" t="s">
        <v>77</v>
      </c>
      <c r="AC14" s="84"/>
      <c r="AD14" s="90" t="s">
        <v>77</v>
      </c>
      <c r="AE14" s="84"/>
      <c r="AF14" s="91">
        <f>SUM(AF13:AF13)</f>
        <v>0</v>
      </c>
    </row>
    <row r="15" spans="2:32" ht="21.75" thickTop="1" x14ac:dyDescent="0.6">
      <c r="L15" s="83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Normal="100" zoomScaleSheetLayoutView="100" workbookViewId="0">
      <selection activeCell="L13" sqref="L13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203" t="s">
        <v>165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2:20" ht="30" x14ac:dyDescent="0.55000000000000004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</row>
    <row r="4" spans="2:20" ht="30" x14ac:dyDescent="0.55000000000000004">
      <c r="B4" s="203" t="s">
        <v>202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204" t="s">
        <v>33</v>
      </c>
      <c r="D8" s="205" t="s">
        <v>201</v>
      </c>
      <c r="F8" s="205" t="s">
        <v>3</v>
      </c>
      <c r="G8" s="205" t="s">
        <v>3</v>
      </c>
      <c r="H8" s="205" t="s">
        <v>3</v>
      </c>
      <c r="J8" s="205" t="s">
        <v>203</v>
      </c>
      <c r="K8" s="205" t="s">
        <v>4</v>
      </c>
      <c r="L8" s="205" t="s">
        <v>4</v>
      </c>
    </row>
    <row r="9" spans="2:20" s="4" customFormat="1" x14ac:dyDescent="0.55000000000000004">
      <c r="B9" s="244" t="s">
        <v>33</v>
      </c>
      <c r="D9" s="242" t="s">
        <v>34</v>
      </c>
      <c r="F9" s="242" t="s">
        <v>35</v>
      </c>
      <c r="G9" s="27"/>
      <c r="H9" s="242" t="s">
        <v>36</v>
      </c>
      <c r="J9" s="242" t="s">
        <v>34</v>
      </c>
      <c r="K9" s="27"/>
      <c r="L9" s="243" t="s">
        <v>32</v>
      </c>
    </row>
    <row r="10" spans="2:20" s="4" customFormat="1" x14ac:dyDescent="0.55000000000000004">
      <c r="B10" s="3" t="s">
        <v>199</v>
      </c>
      <c r="C10" s="86"/>
      <c r="D10" s="86">
        <v>2011533664</v>
      </c>
      <c r="E10" s="86"/>
      <c r="F10" s="86">
        <v>6632063048</v>
      </c>
      <c r="G10" s="86"/>
      <c r="H10" s="86">
        <v>8332947969</v>
      </c>
      <c r="I10" s="86"/>
      <c r="J10" s="86">
        <v>310648743</v>
      </c>
      <c r="K10" s="6"/>
      <c r="L10" s="31">
        <f>J10/'سرمایه گذاری ها'!$O$17</f>
        <v>1.8313063220897433E-3</v>
      </c>
      <c r="N10"/>
    </row>
    <row r="11" spans="2:20" s="4" customFormat="1" x14ac:dyDescent="0.55000000000000004">
      <c r="B11" s="3" t="s">
        <v>200</v>
      </c>
      <c r="C11" s="86"/>
      <c r="D11" s="86">
        <v>100753017</v>
      </c>
      <c r="E11" s="86"/>
      <c r="F11" s="86">
        <v>427855</v>
      </c>
      <c r="G11" s="86"/>
      <c r="H11" s="86">
        <v>0</v>
      </c>
      <c r="I11" s="86"/>
      <c r="J11" s="86">
        <v>101180872</v>
      </c>
      <c r="K11" s="6"/>
      <c r="L11" s="31">
        <f>J11/'سرمایه گذاری ها'!$O$17</f>
        <v>5.9647165727676253E-4</v>
      </c>
      <c r="N11"/>
    </row>
    <row r="12" spans="2:20" s="4" customFormat="1" x14ac:dyDescent="0.55000000000000004">
      <c r="B12" s="3" t="s">
        <v>197</v>
      </c>
      <c r="C12" s="86"/>
      <c r="D12" s="86">
        <v>1855694</v>
      </c>
      <c r="E12" s="86"/>
      <c r="F12" s="86">
        <v>7850</v>
      </c>
      <c r="G12" s="86"/>
      <c r="H12" s="86">
        <v>0</v>
      </c>
      <c r="I12" s="86"/>
      <c r="J12" s="86">
        <v>1863544</v>
      </c>
      <c r="K12" s="6"/>
      <c r="L12" s="31">
        <f>J12/'سرمایه گذاری ها'!$O$17</f>
        <v>1.0985783736753793E-5</v>
      </c>
      <c r="N12"/>
    </row>
    <row r="13" spans="2:20" s="4" customFormat="1" x14ac:dyDescent="0.55000000000000004">
      <c r="B13" s="5" t="s">
        <v>198</v>
      </c>
      <c r="C13" s="6"/>
      <c r="D13" s="63">
        <v>265987</v>
      </c>
      <c r="E13" s="6"/>
      <c r="F13" s="63">
        <v>1130</v>
      </c>
      <c r="G13" s="6"/>
      <c r="H13" s="63">
        <v>0</v>
      </c>
      <c r="I13" s="6"/>
      <c r="J13" s="63">
        <v>267117</v>
      </c>
      <c r="K13" s="6"/>
      <c r="L13" s="31">
        <f>J13/'سرمایه گذاری ها'!$O$17</f>
        <v>1.5746822153973627E-6</v>
      </c>
      <c r="N13"/>
    </row>
    <row r="14" spans="2:20" ht="27" thickBot="1" x14ac:dyDescent="0.6">
      <c r="B14" s="51" t="s">
        <v>65</v>
      </c>
      <c r="D14" s="52">
        <f>SUM(D10:D13)</f>
        <v>2114408362</v>
      </c>
      <c r="E14" s="52">
        <f>SUM(E10:E12)</f>
        <v>0</v>
      </c>
      <c r="F14" s="52">
        <f>SUM(F10:F13)</f>
        <v>6632499883</v>
      </c>
      <c r="G14" s="52">
        <f>SUM(G10:G12)</f>
        <v>0</v>
      </c>
      <c r="H14" s="52">
        <f>SUM(H10:H13)</f>
        <v>8332947969</v>
      </c>
      <c r="I14" s="52">
        <f>SUM(I10:I12)</f>
        <v>0</v>
      </c>
      <c r="J14" s="52">
        <f>SUM(J10:J13)</f>
        <v>413960276</v>
      </c>
      <c r="L14" s="57">
        <f>SUM(L10:L13)</f>
        <v>2.4403384453186567E-3</v>
      </c>
      <c r="N14"/>
    </row>
    <row r="15" spans="2:20" ht="21.75" thickTop="1" x14ac:dyDescent="0.55000000000000004">
      <c r="D15"/>
      <c r="N15"/>
    </row>
    <row r="16" spans="2:20" x14ac:dyDescent="0.55000000000000004">
      <c r="B16" s="241">
        <v>6</v>
      </c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O13" sqref="O13"/>
    </sheetView>
  </sheetViews>
  <sheetFormatPr defaultRowHeight="15" x14ac:dyDescent="0.25"/>
  <cols>
    <col min="1" max="1" width="30.42578125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28" t="s">
        <v>165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</row>
    <row r="2" spans="1:25" ht="25.5" x14ac:dyDescent="0.25">
      <c r="A2" s="228" t="s">
        <v>78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</row>
    <row r="3" spans="1:25" ht="25.5" x14ac:dyDescent="0.25">
      <c r="A3" s="228" t="s">
        <v>202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</row>
    <row r="4" spans="1:25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1:25" ht="24" x14ac:dyDescent="0.25">
      <c r="A5" s="118" t="s">
        <v>180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</row>
    <row r="6" spans="1:25" ht="21" x14ac:dyDescent="0.25">
      <c r="A6" s="98"/>
      <c r="B6" s="98"/>
      <c r="C6" s="98"/>
      <c r="D6" s="226" t="s">
        <v>201</v>
      </c>
      <c r="E6" s="226"/>
      <c r="F6" s="226"/>
      <c r="G6" s="226"/>
      <c r="H6" s="98"/>
      <c r="I6" s="226" t="s">
        <v>3</v>
      </c>
      <c r="J6" s="226"/>
      <c r="K6" s="226"/>
      <c r="L6" s="226"/>
      <c r="M6" s="226"/>
      <c r="N6" s="226"/>
      <c r="O6" s="226"/>
      <c r="P6" s="98"/>
      <c r="Q6" s="226" t="s">
        <v>203</v>
      </c>
      <c r="R6" s="226"/>
      <c r="S6" s="226"/>
      <c r="T6" s="226"/>
      <c r="U6" s="226"/>
      <c r="V6" s="226"/>
      <c r="W6" s="226"/>
      <c r="X6" s="226"/>
      <c r="Y6" s="226"/>
    </row>
    <row r="7" spans="1:25" ht="21" x14ac:dyDescent="0.25">
      <c r="A7" s="98"/>
      <c r="B7" s="98"/>
      <c r="C7" s="98"/>
      <c r="D7" s="99"/>
      <c r="E7" s="99"/>
      <c r="F7" s="99"/>
      <c r="G7" s="99"/>
      <c r="H7" s="98"/>
      <c r="I7" s="223" t="s">
        <v>87</v>
      </c>
      <c r="J7" s="223"/>
      <c r="K7" s="223"/>
      <c r="L7" s="99"/>
      <c r="M7" s="223" t="s">
        <v>88</v>
      </c>
      <c r="N7" s="223"/>
      <c r="O7" s="223"/>
      <c r="P7" s="98"/>
      <c r="Q7" s="99"/>
      <c r="R7" s="99"/>
      <c r="S7" s="99"/>
      <c r="T7" s="99"/>
      <c r="U7" s="99"/>
      <c r="V7" s="99"/>
      <c r="W7" s="99"/>
      <c r="X7" s="99"/>
      <c r="Y7" s="99"/>
    </row>
    <row r="8" spans="1:25" ht="21" x14ac:dyDescent="0.25">
      <c r="A8" s="100" t="s">
        <v>89</v>
      </c>
      <c r="B8" s="98"/>
      <c r="C8" s="100" t="s">
        <v>90</v>
      </c>
      <c r="D8" s="98"/>
      <c r="E8" s="100" t="s">
        <v>6</v>
      </c>
      <c r="F8" s="98"/>
      <c r="G8" s="100" t="s">
        <v>7</v>
      </c>
      <c r="H8" s="98"/>
      <c r="I8" s="101" t="s">
        <v>5</v>
      </c>
      <c r="J8" s="99"/>
      <c r="K8" s="101" t="s">
        <v>6</v>
      </c>
      <c r="L8" s="98"/>
      <c r="M8" s="101" t="s">
        <v>5</v>
      </c>
      <c r="N8" s="99"/>
      <c r="O8" s="101" t="s">
        <v>12</v>
      </c>
      <c r="P8" s="98"/>
      <c r="Q8" s="100" t="s">
        <v>5</v>
      </c>
      <c r="R8" s="98"/>
      <c r="S8" s="100" t="s">
        <v>91</v>
      </c>
      <c r="T8" s="98"/>
      <c r="U8" s="100" t="s">
        <v>6</v>
      </c>
      <c r="V8" s="98"/>
      <c r="W8" s="100" t="s">
        <v>7</v>
      </c>
      <c r="X8" s="98"/>
      <c r="Y8" s="100" t="s">
        <v>92</v>
      </c>
    </row>
    <row r="9" spans="1:25" ht="21" x14ac:dyDescent="0.5">
      <c r="A9" s="155"/>
      <c r="B9" s="98"/>
      <c r="C9" s="157">
        <v>0</v>
      </c>
      <c r="D9" s="98"/>
      <c r="E9" s="156">
        <v>0</v>
      </c>
      <c r="F9" s="98"/>
      <c r="G9" s="156">
        <v>0</v>
      </c>
      <c r="H9" s="98"/>
      <c r="I9" s="156"/>
      <c r="J9" s="98"/>
      <c r="K9" s="156"/>
      <c r="L9" s="98"/>
      <c r="M9" s="156"/>
      <c r="N9" s="98"/>
      <c r="O9" s="156"/>
      <c r="P9" s="139"/>
      <c r="Q9" s="139">
        <v>0</v>
      </c>
      <c r="R9" s="139"/>
      <c r="S9" s="139">
        <v>0</v>
      </c>
      <c r="T9" s="139"/>
      <c r="U9" s="139">
        <v>0</v>
      </c>
      <c r="V9" s="139"/>
      <c r="W9" s="139">
        <v>0</v>
      </c>
      <c r="X9" s="98"/>
      <c r="Y9" s="134">
        <f>W9/'سرمایه گذاری ها'!O17</f>
        <v>0</v>
      </c>
    </row>
    <row r="10" spans="1:25" ht="21.75" thickBot="1" x14ac:dyDescent="0.55000000000000004">
      <c r="A10" s="120" t="s">
        <v>65</v>
      </c>
      <c r="B10" s="121"/>
      <c r="C10" s="125">
        <f>SUM(C9:C9)</f>
        <v>0</v>
      </c>
      <c r="D10" s="130"/>
      <c r="E10" s="125">
        <f>SUM(E9:E9)</f>
        <v>0</v>
      </c>
      <c r="F10" s="130"/>
      <c r="G10" s="125">
        <f>SUM(G9:G9)</f>
        <v>0</v>
      </c>
      <c r="H10" s="130"/>
      <c r="I10" s="140">
        <f>SUM(I9:I9)</f>
        <v>0</v>
      </c>
      <c r="J10" s="140"/>
      <c r="K10" s="140">
        <f>SUM(K9:K9)</f>
        <v>0</v>
      </c>
      <c r="L10" s="140"/>
      <c r="M10" s="140">
        <f>SUM(M9:M9)</f>
        <v>0</v>
      </c>
      <c r="N10" s="140"/>
      <c r="O10" s="140">
        <f>SUM(O9:O9)</f>
        <v>0</v>
      </c>
      <c r="P10" s="140"/>
      <c r="Q10" s="140">
        <f>SUM(Q9:Q9)</f>
        <v>0</v>
      </c>
      <c r="R10" s="140"/>
      <c r="S10" s="140"/>
      <c r="T10" s="140"/>
      <c r="U10" s="140">
        <f>SUM(U9:U9)</f>
        <v>0</v>
      </c>
      <c r="V10" s="140"/>
      <c r="W10" s="140">
        <f>SUM(W9:W9)</f>
        <v>0</v>
      </c>
      <c r="X10" s="121"/>
      <c r="Y10" s="135">
        <f>SUM(Y9:Y9)</f>
        <v>0</v>
      </c>
    </row>
    <row r="11" spans="1:25" ht="15.75" thickTop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</row>
    <row r="12" spans="1:25" x14ac:dyDescent="0.25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</row>
    <row r="13" spans="1:25" x14ac:dyDescent="0.25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</row>
    <row r="14" spans="1:25" x14ac:dyDescent="0.25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25" x14ac:dyDescent="0.25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</row>
    <row r="16" spans="1:25" x14ac:dyDescent="0.25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</row>
    <row r="21" spans="1:25" ht="21" x14ac:dyDescent="0.55000000000000004">
      <c r="A21" s="241">
        <v>7</v>
      </c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8"/>
  <sheetViews>
    <sheetView rightToLeft="1" view="pageBreakPreview" zoomScale="55" zoomScaleNormal="70" zoomScaleSheetLayoutView="55" workbookViewId="0">
      <selection activeCell="L13" sqref="L13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20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46" t="s">
        <v>165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</row>
    <row r="3" spans="2:28" ht="35.25" x14ac:dyDescent="0.6">
      <c r="B3" s="246" t="s">
        <v>0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</row>
    <row r="4" spans="2:28" ht="35.25" x14ac:dyDescent="0.6">
      <c r="B4" s="246" t="s">
        <v>202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48" t="s">
        <v>69</v>
      </c>
      <c r="D8" s="203" t="s">
        <v>203</v>
      </c>
      <c r="E8" s="203" t="s">
        <v>4</v>
      </c>
      <c r="F8" s="203" t="s">
        <v>4</v>
      </c>
      <c r="G8" s="203" t="s">
        <v>4</v>
      </c>
      <c r="H8" s="203" t="s">
        <v>4</v>
      </c>
      <c r="I8" s="203" t="s">
        <v>4</v>
      </c>
      <c r="J8" s="203" t="s">
        <v>4</v>
      </c>
      <c r="K8" s="203" t="s">
        <v>4</v>
      </c>
      <c r="L8" s="203" t="s">
        <v>4</v>
      </c>
      <c r="M8" s="203" t="s">
        <v>4</v>
      </c>
      <c r="N8" s="203" t="s">
        <v>4</v>
      </c>
    </row>
    <row r="9" spans="2:28" ht="30" x14ac:dyDescent="0.6">
      <c r="B9" s="248" t="s">
        <v>1</v>
      </c>
      <c r="D9" s="247" t="s">
        <v>5</v>
      </c>
      <c r="E9" s="17"/>
      <c r="F9" s="247" t="s">
        <v>24</v>
      </c>
      <c r="G9" s="17"/>
      <c r="H9" s="247" t="s">
        <v>25</v>
      </c>
      <c r="I9" s="17"/>
      <c r="J9" s="247" t="s">
        <v>26</v>
      </c>
      <c r="K9" s="17"/>
      <c r="L9" s="242" t="s">
        <v>27</v>
      </c>
      <c r="M9" s="17"/>
      <c r="N9" s="247" t="s">
        <v>28</v>
      </c>
    </row>
    <row r="10" spans="2:28" ht="30" x14ac:dyDescent="0.75">
      <c r="B10" s="185" t="s">
        <v>173</v>
      </c>
      <c r="D10" s="189">
        <v>1115000</v>
      </c>
      <c r="E10" s="182"/>
      <c r="F10" s="189">
        <v>13580</v>
      </c>
      <c r="G10" s="182"/>
      <c r="H10" s="188">
        <v>0</v>
      </c>
      <c r="I10" s="182"/>
      <c r="J10" s="188">
        <v>-20</v>
      </c>
      <c r="K10" s="182"/>
      <c r="L10" s="183">
        <v>12113360000</v>
      </c>
      <c r="M10" s="182"/>
      <c r="N10" s="188" t="s">
        <v>118</v>
      </c>
    </row>
    <row r="11" spans="2:28" ht="30" x14ac:dyDescent="0.75">
      <c r="B11" s="185" t="s">
        <v>186</v>
      </c>
      <c r="D11" s="189">
        <v>2525236</v>
      </c>
      <c r="E11" s="182"/>
      <c r="F11" s="189">
        <v>2720</v>
      </c>
      <c r="G11" s="182"/>
      <c r="H11" s="188">
        <v>0</v>
      </c>
      <c r="I11" s="182"/>
      <c r="J11" s="188">
        <v>-20</v>
      </c>
      <c r="K11" s="182"/>
      <c r="L11" s="183">
        <v>5494913536</v>
      </c>
      <c r="M11" s="182"/>
      <c r="N11" s="188" t="s">
        <v>118</v>
      </c>
    </row>
    <row r="12" spans="2:28" ht="26.25" customHeight="1" x14ac:dyDescent="0.75">
      <c r="B12" s="185" t="s">
        <v>194</v>
      </c>
      <c r="D12" s="189">
        <v>1000</v>
      </c>
      <c r="E12" s="59"/>
      <c r="F12" s="189">
        <v>12780</v>
      </c>
      <c r="G12" s="59"/>
      <c r="H12" s="188">
        <v>0</v>
      </c>
      <c r="J12" s="69">
        <v>-20</v>
      </c>
      <c r="L12" s="183">
        <v>10224000</v>
      </c>
      <c r="N12" s="11" t="s">
        <v>118</v>
      </c>
    </row>
    <row r="13" spans="2:28" ht="31.5" thickBot="1" x14ac:dyDescent="0.9">
      <c r="B13" s="58" t="s">
        <v>65</v>
      </c>
      <c r="D13" s="70"/>
      <c r="E13" s="71"/>
      <c r="F13" s="70"/>
      <c r="G13" s="71"/>
      <c r="H13" s="70"/>
      <c r="I13" s="72"/>
      <c r="J13" s="87"/>
      <c r="K13" s="72"/>
      <c r="L13" s="70">
        <f>SUM(L10:L12)</f>
        <v>17618497536</v>
      </c>
      <c r="M13" s="72"/>
      <c r="N13" s="73"/>
    </row>
    <row r="14" spans="2:28" ht="21.75" thickTop="1" x14ac:dyDescent="0.6">
      <c r="H14"/>
      <c r="L14"/>
    </row>
    <row r="15" spans="2:28" x14ac:dyDescent="0.6">
      <c r="L15"/>
    </row>
    <row r="16" spans="2:28" x14ac:dyDescent="0.6">
      <c r="L16"/>
    </row>
    <row r="17" spans="8:12" x14ac:dyDescent="0.6">
      <c r="L17"/>
    </row>
    <row r="18" spans="8:12" x14ac:dyDescent="0.6">
      <c r="L18"/>
    </row>
    <row r="19" spans="8:12" ht="30" x14ac:dyDescent="0.6">
      <c r="H19" s="72">
        <v>8</v>
      </c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1" orientation="landscape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2025-05-25T13:49:47Z</cp:lastPrinted>
  <dcterms:created xsi:type="dcterms:W3CDTF">2021-12-28T12:49:50Z</dcterms:created>
  <dcterms:modified xsi:type="dcterms:W3CDTF">2026-05-25T11:52:19Z</dcterms:modified>
</cp:coreProperties>
</file>