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3\اردیبهشت\ارمغان\"/>
    </mc:Choice>
  </mc:AlternateContent>
  <xr:revisionPtr revIDLastSave="0" documentId="13_ncr:1_{3C875D70-9689-45E6-887B-BA54C2C22BC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'!$A$1:$L$54</definedName>
  </definedNames>
  <calcPr calcId="181029"/>
</workbook>
</file>

<file path=xl/calcChain.xml><?xml version="1.0" encoding="utf-8"?>
<calcChain xmlns="http://schemas.openxmlformats.org/spreadsheetml/2006/main">
  <c r="F15" i="14" l="1"/>
  <c r="J16" i="7"/>
  <c r="R16" i="7"/>
  <c r="P16" i="7"/>
  <c r="T16" i="7"/>
  <c r="F15" i="13"/>
  <c r="J15" i="13"/>
  <c r="F14" i="12"/>
  <c r="J14" i="12"/>
  <c r="N14" i="12"/>
  <c r="P14" i="12"/>
  <c r="R14" i="12"/>
  <c r="F17" i="10"/>
  <c r="H17" i="10"/>
  <c r="J17" i="10"/>
  <c r="L17" i="10"/>
  <c r="N17" i="10"/>
  <c r="P17" i="10"/>
  <c r="R17" i="10"/>
  <c r="D36" i="9"/>
  <c r="F36" i="9"/>
  <c r="H36" i="9"/>
  <c r="J36" i="9"/>
  <c r="L36" i="9"/>
  <c r="N36" i="9"/>
  <c r="P36" i="9"/>
  <c r="R36" i="9"/>
  <c r="F12" i="8"/>
  <c r="H12" i="8"/>
  <c r="J12" i="8"/>
  <c r="L12" i="8"/>
  <c r="N12" i="8"/>
  <c r="P12" i="8"/>
  <c r="R12" i="8"/>
  <c r="T12" i="8"/>
  <c r="D36" i="11"/>
  <c r="F36" i="11"/>
  <c r="H36" i="11"/>
  <c r="J36" i="11"/>
  <c r="L36" i="11"/>
  <c r="N36" i="11"/>
  <c r="P36" i="11"/>
  <c r="R36" i="11"/>
  <c r="T36" i="11"/>
  <c r="V36" i="11"/>
  <c r="P15" i="6"/>
  <c r="N15" i="6"/>
  <c r="L15" i="6"/>
  <c r="R15" i="6"/>
  <c r="P14" i="3"/>
  <c r="R14" i="3"/>
  <c r="T14" i="3"/>
  <c r="AD14" i="3"/>
  <c r="AH14" i="3"/>
  <c r="AJ14" i="3"/>
  <c r="E35" i="1"/>
  <c r="G35" i="1"/>
  <c r="I35" i="1"/>
  <c r="K35" i="1"/>
  <c r="M35" i="1"/>
  <c r="O35" i="1"/>
  <c r="Q35" i="1"/>
  <c r="S35" i="1"/>
  <c r="U35" i="1"/>
  <c r="W35" i="1"/>
  <c r="Y35" i="1"/>
  <c r="F35" i="1"/>
  <c r="H35" i="1"/>
  <c r="J35" i="1"/>
  <c r="L35" i="1"/>
  <c r="N35" i="1"/>
  <c r="P35" i="1"/>
  <c r="R35" i="1"/>
  <c r="T35" i="1"/>
  <c r="V35" i="1"/>
  <c r="X35" i="1"/>
  <c r="H14" i="12"/>
  <c r="D12" i="15"/>
  <c r="Z14" i="3"/>
  <c r="AB14" i="3"/>
  <c r="D15" i="14"/>
  <c r="N16" i="7"/>
  <c r="D14" i="12"/>
  <c r="L14" i="12"/>
  <c r="V14" i="3"/>
  <c r="X14" i="3"/>
  <c r="L16" i="7"/>
  <c r="J10" i="4" l="1"/>
  <c r="L10" i="4"/>
  <c r="H10" i="4"/>
  <c r="F10" i="4"/>
  <c r="D10" i="4"/>
  <c r="Z35" i="1"/>
  <c r="X12" i="5"/>
  <c r="V12" i="5"/>
  <c r="P12" i="5"/>
  <c r="N12" i="5"/>
  <c r="L12" i="5"/>
  <c r="F9" i="15" l="1"/>
  <c r="F11" i="15"/>
  <c r="F10" i="15"/>
  <c r="Q14" i="3"/>
  <c r="S14" i="3"/>
  <c r="U14" i="3"/>
  <c r="W14" i="3"/>
  <c r="Y14" i="3"/>
  <c r="AA14" i="3"/>
  <c r="AC14" i="3"/>
  <c r="AE14" i="3"/>
  <c r="AG14" i="3"/>
  <c r="E12" i="16"/>
  <c r="F12" i="15" l="1"/>
  <c r="I12" i="16"/>
  <c r="K12" i="16"/>
  <c r="M12" i="16"/>
  <c r="M13" i="16"/>
  <c r="K13" i="16"/>
  <c r="I13" i="1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K19" i="16" l="1"/>
  <c r="M19" i="16"/>
  <c r="I19" i="16"/>
  <c r="O13" i="16"/>
  <c r="O19" i="16" s="1"/>
  <c r="E13" i="16"/>
  <c r="E19" i="16" s="1"/>
  <c r="AA15" i="1" l="1"/>
  <c r="AA19" i="1"/>
  <c r="AA23" i="1"/>
  <c r="AA27" i="1"/>
  <c r="AA31" i="1"/>
  <c r="AA18" i="1"/>
  <c r="AA30" i="1"/>
  <c r="AA34" i="1"/>
  <c r="AA12" i="1"/>
  <c r="AA16" i="1"/>
  <c r="AA20" i="1"/>
  <c r="AA24" i="1"/>
  <c r="AA28" i="1"/>
  <c r="AA32" i="1"/>
  <c r="AA14" i="1"/>
  <c r="AA26" i="1"/>
  <c r="AA13" i="1"/>
  <c r="AA17" i="1"/>
  <c r="AA21" i="1"/>
  <c r="AA25" i="1"/>
  <c r="AA29" i="1"/>
  <c r="AA33" i="1"/>
  <c r="AA22" i="1"/>
  <c r="T13" i="6"/>
  <c r="T11" i="6"/>
  <c r="T12" i="6"/>
  <c r="AL12" i="3"/>
  <c r="AL11" i="3"/>
  <c r="T10" i="6"/>
  <c r="T15" i="6" s="1"/>
  <c r="H9" i="15"/>
  <c r="AA11" i="1"/>
  <c r="H11" i="15"/>
  <c r="H10" i="15"/>
  <c r="Q19" i="16"/>
  <c r="Q13" i="16"/>
  <c r="G13" i="16"/>
  <c r="G19" i="16" s="1"/>
  <c r="Q12" i="16"/>
  <c r="Q16" i="16"/>
  <c r="Q15" i="16"/>
  <c r="Q17" i="16"/>
  <c r="Q14" i="16"/>
  <c r="H12" i="15" l="1"/>
  <c r="AL14" i="3"/>
  <c r="AM14" i="3" s="1"/>
  <c r="AA35" i="1"/>
</calcChain>
</file>

<file path=xl/sharedStrings.xml><?xml version="1.0" encoding="utf-8"?>
<sst xmlns="http://schemas.openxmlformats.org/spreadsheetml/2006/main" count="687" uniqueCount="159">
  <si>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</si>
  <si>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</si>
  <si>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</si>
  <si>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</si>
  <si>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</si>
  <si>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</si>
  <si>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</si>
  <si>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</si>
  <si>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</si>
  <si>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</si>
  <si>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</si>
  <si>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</si>
  <si>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</si>
  <si>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</si>
  <si>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</si>
  <si>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</si>
  <si>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</si>
  <si>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</si>
  <si>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</si>
  <si>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</si>
  <si>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</si>
  <si>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</si>
  <si>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</si>
  <si>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</si>
  <si>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</si>
  <si>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</si>
  <si>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</si>
  <si>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</si>
  <si>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</si>
  <si>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</si>
  <si>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</si>
  <si>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</si>
  <si>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</si>
  <si>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</si>
  <si>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</si>
  <si>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</si>
  <si>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</si>
  <si>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</si>
  <si>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</si>
  <si>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</si>
  <si>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</si>
  <si>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</si>
  <si>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</si>
  <si>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</si>
  <si>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</si>
  <si>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</si>
  <si>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</si>
  <si>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</si>
  <si>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</si>
  <si>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</si>
  <si>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</si>
  <si>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</si>
  <si>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</si>
  <si>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</si>
  <si>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</si>
  <si>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</si>
  <si>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</si>
  <si>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</si>
  <si>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</si>
  <si>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</si>
  <si>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</si>
  <si>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</si>
  <si>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</si>
  <si>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</si>
  <si>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</si>
  <si>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</si>
  <si>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</si>
  <si>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</si>
  <si>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</si>
  <si>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</si>
  <si>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</si>
  <si>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</si>
  <si>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</si>
  <si>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</si>
  <si>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</si>
  <si>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</si>
  <si>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</si>
  <si>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</si>
  <si>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</si>
  <si>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</si>
  <si>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</si>
  <si>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</si>
  <si>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</si>
  <si>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</si>
  <si>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</si>
  <si>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</si>
  <si>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</si>
  <si>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</si>
  <si>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</si>
  <si>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</si>
  <si>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</si>
  <si>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</si>
  <si>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</si>
  <si>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</si>
  <si>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</si>
  <si>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</si>
  <si>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</si>
  <si>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</si>
  <si>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</si>
  <si>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</si>
  <si>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</si>
  <si>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</si>
  <si>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</si>
  <si>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</si>
  <si>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</si>
  <si>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</si>
  <si>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</si>
  <si>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</si>
  <si>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</si>
  <si>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</si>
  <si>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</si>
  <si>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3.5.سایردرآمدها</t>
  </si>
  <si>
    <t>3.4.سود اوراق بدهی و سپرده بانکی</t>
  </si>
  <si>
    <t>3.2.درآمد حاصل از سرمایه گذاری در اوراق بدهی</t>
  </si>
  <si>
    <t>بله</t>
  </si>
  <si>
    <t>پتروشیمی‌شیراز</t>
  </si>
  <si>
    <t>اسنادخزانه-م7بودجه00-030912</t>
  </si>
  <si>
    <t>1400/04/14</t>
  </si>
  <si>
    <t>1403/09/12</t>
  </si>
  <si>
    <t>اسنادخزانه-م4بودجه00-030522</t>
  </si>
  <si>
    <t>پالایش نفت اصفهان</t>
  </si>
  <si>
    <t>3.1.3. درآمد حاصل از فروش سهام و اوراق</t>
  </si>
  <si>
    <t>بانک خاورمیانه نیایش</t>
  </si>
  <si>
    <t>101310810707074763</t>
  </si>
  <si>
    <t>1401/06/30</t>
  </si>
  <si>
    <t>الحاوی</t>
  </si>
  <si>
    <t>1400/03/11</t>
  </si>
  <si>
    <t>1403/05/22</t>
  </si>
  <si>
    <t>اقتصادی و خودکفایی آزادگان</t>
  </si>
  <si>
    <t>سیمان‌هرمزگان‌</t>
  </si>
  <si>
    <t>پمپ‌ سازی‌ ایران‌</t>
  </si>
  <si>
    <t>پالایش نفت بندرعباس</t>
  </si>
  <si>
    <t>کشتیرانی دریای خزر</t>
  </si>
  <si>
    <t>بانک ملت</t>
  </si>
  <si>
    <t>بانک صادرات ایران</t>
  </si>
  <si>
    <t>ملی‌ صنایع‌ مس‌ ایران‌</t>
  </si>
  <si>
    <t>شیر پگاه آذربایجان شرقی</t>
  </si>
  <si>
    <t>پویا زرکان آق دره</t>
  </si>
  <si>
    <t>بورس کالای ایران</t>
  </si>
  <si>
    <t>موسسه اعتباری ملل نارمک</t>
  </si>
  <si>
    <t>1402/05/09</t>
  </si>
  <si>
    <t>026610277000000486</t>
  </si>
  <si>
    <t>نیروکلر</t>
  </si>
  <si>
    <t>پالایش نفت تهران</t>
  </si>
  <si>
    <t>اسنادخزانه-م5بودجه00-030626</t>
  </si>
  <si>
    <t>سیم و کابل ابهر</t>
  </si>
  <si>
    <t>فولاد امیرکبیرکاشان</t>
  </si>
  <si>
    <t>ملی شیمی کشاورز</t>
  </si>
  <si>
    <t>سیمان‌ارومیه‌</t>
  </si>
  <si>
    <t>زامیاد</t>
  </si>
  <si>
    <t>آهن و فولاد غدیر ایرانیان</t>
  </si>
  <si>
    <t>اسناد خزانه-م3بودجه01-040520</t>
  </si>
  <si>
    <t>1403/01/31</t>
  </si>
  <si>
    <t>برای ماه منتهی به1403/02/31</t>
  </si>
  <si>
    <t>1403/02/31</t>
  </si>
  <si>
    <t>سرمایه‌گذاری‌نیرو</t>
  </si>
  <si>
    <t>سرمایه گذاری مسکن پردیس</t>
  </si>
  <si>
    <t>1403/02/12</t>
  </si>
  <si>
    <t>1403/02/01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</si>
</sst>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"/>
  </numFmts>
  <fonts count="20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4"/>
      <name val="B Zar"/>
      <charset val="178"/>
    </font>
    <font>
      <sz val="12"/>
      <name val="B Nazanin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138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4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164" fontId="3" fillId="0" borderId="0" xfId="0" applyNumberFormat="1" applyFont="1" applyAlignment="1">
      <alignment horizontal="right" vertical="center" indent="1" readingOrder="2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4" fillId="0" borderId="0" xfId="0" applyNumberFormat="1" applyFont="1"/>
    <xf numFmtId="0" fontId="4" fillId="0" borderId="0" xfId="0" applyFont="1" applyAlignment="1">
      <alignment horizontal="center"/>
    </xf>
    <xf numFmtId="3" fontId="14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4" xfId="0" applyFont="1" applyBorder="1" applyAlignment="1">
      <alignment horizontal="center"/>
    </xf>
    <xf numFmtId="10" fontId="1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 wrapText="1"/>
    </xf>
    <xf numFmtId="0" fontId="18" fillId="0" borderId="3" xfId="0" applyFont="1" applyBorder="1" applyAlignment="1">
      <alignment wrapText="1"/>
    </xf>
    <xf numFmtId="0" fontId="18" fillId="0" borderId="0" xfId="0" applyFont="1" applyAlignment="1">
      <alignment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 readingOrder="2"/>
    </xf>
    <xf numFmtId="0" fontId="19" fillId="0" borderId="0" xfId="0" applyFont="1"/>
    <xf numFmtId="3" fontId="19" fillId="0" borderId="0" xfId="0" applyNumberFormat="1" applyFont="1"/>
    <xf numFmtId="3" fontId="14" fillId="0" borderId="0" xfId="0" applyNumberFormat="1" applyFont="1" applyAlignment="1">
      <alignment horizontal="center"/>
    </xf>
    <xf numFmtId="9" fontId="9" fillId="0" borderId="0" xfId="1" applyFont="1" applyAlignment="1">
      <alignment wrapText="1"/>
    </xf>
    <xf numFmtId="3" fontId="4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561975</xdr:colOff>
      <xdr:row>54</xdr:row>
      <xdr:rowOff>47624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F84C60-75C8-0A99-889D-048484F3B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0418825" y="0"/>
          <a:ext cx="7267575" cy="103346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"/>
  <sheetViews>
    <sheetView rightToLeft="1" view="pageBreakPreview" topLeftCell="A25" zoomScaleNormal="100" zoomScaleSheetLayoutView="100" workbookViewId="0">
      <selection activeCell="H16" sqref="H16"/>
    </sheetView>
  </sheetViews>
  <sheetFormatPr defaultRowHeight="15"/>
  <sheetData/>
  <pageMargins left="0.7" right="0.7" top="0.75" bottom="0.75" header="0.3" footer="0.3"/>
  <pageSetup paperSize="9" scale="62" orientation="landscape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2"/>
    <pageSetUpPr fitToPage="1"/>
  </sheetPr>
  <dimension ref="B2:AB38"/>
  <sheetViews>
    <sheetView rightToLeft="1" view="pageBreakPreview" topLeftCell="A10" zoomScale="85" zoomScaleNormal="85" zoomScaleSheetLayoutView="85" workbookViewId="0">
      <selection activeCell="D37" sqref="D37"/>
    </sheetView>
  </sheetViews>
  <sheetFormatPr defaultRowHeight="21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customWidth="1"/>
    <col min="7" max="7" width="1" style="4" customWidth="1"/>
    <col min="8" max="8" width="17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customWidth="1"/>
    <col min="19" max="19" width="1" style="4" customWidth="1"/>
    <col min="20" max="20" width="17.5703125" style="4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</row>
    <row r="3" spans="2:28" ht="30">
      <c r="B3" s="106" t="s">
        <v>50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</row>
    <row r="4" spans="2:28" ht="30">
      <c r="B4" s="106" t="s">
        <v>153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</row>
    <row r="7" spans="2:28" s="2" customFormat="1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 t="s">
        <v>107</v>
      </c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>
      <c r="B9" s="105" t="s">
        <v>2</v>
      </c>
      <c r="D9" s="106" t="s">
        <v>52</v>
      </c>
      <c r="E9" s="106" t="s">
        <v>52</v>
      </c>
      <c r="F9" s="106" t="s">
        <v>52</v>
      </c>
      <c r="G9" s="106" t="s">
        <v>52</v>
      </c>
      <c r="H9" s="106" t="s">
        <v>52</v>
      </c>
      <c r="I9" s="106" t="s">
        <v>52</v>
      </c>
      <c r="J9" s="106" t="s">
        <v>52</v>
      </c>
      <c r="K9" s="106" t="s">
        <v>52</v>
      </c>
      <c r="L9" s="106" t="s">
        <v>52</v>
      </c>
      <c r="N9" s="106" t="s">
        <v>53</v>
      </c>
      <c r="O9" s="106" t="s">
        <v>53</v>
      </c>
      <c r="P9" s="106" t="s">
        <v>53</v>
      </c>
      <c r="Q9" s="106" t="s">
        <v>53</v>
      </c>
      <c r="R9" s="106" t="s">
        <v>53</v>
      </c>
      <c r="S9" s="106" t="s">
        <v>53</v>
      </c>
      <c r="T9" s="106" t="s">
        <v>53</v>
      </c>
      <c r="U9" s="106" t="s">
        <v>53</v>
      </c>
      <c r="V9" s="106" t="s">
        <v>53</v>
      </c>
    </row>
    <row r="10" spans="2:28" s="46" customFormat="1" ht="55.5" customHeight="1">
      <c r="B10" s="121" t="s">
        <v>2</v>
      </c>
      <c r="D10" s="125" t="s">
        <v>70</v>
      </c>
      <c r="E10" s="47"/>
      <c r="F10" s="125" t="s">
        <v>71</v>
      </c>
      <c r="G10" s="47"/>
      <c r="H10" s="125" t="s">
        <v>72</v>
      </c>
      <c r="I10" s="47"/>
      <c r="J10" s="125" t="s">
        <v>40</v>
      </c>
      <c r="K10" s="47"/>
      <c r="L10" s="125" t="s">
        <v>73</v>
      </c>
      <c r="N10" s="125" t="s">
        <v>70</v>
      </c>
      <c r="O10" s="47"/>
      <c r="P10" s="125" t="s">
        <v>71</v>
      </c>
      <c r="Q10" s="47"/>
      <c r="R10" s="125" t="s">
        <v>72</v>
      </c>
      <c r="S10" s="47"/>
      <c r="T10" s="125" t="s">
        <v>40</v>
      </c>
      <c r="U10" s="47"/>
      <c r="V10" s="125" t="s">
        <v>73</v>
      </c>
    </row>
    <row r="11" spans="2:28">
      <c r="B11" s="4" t="s">
        <v>137</v>
      </c>
      <c r="C11" s="99"/>
      <c r="D11" s="27">
        <v>0</v>
      </c>
      <c r="E11" s="27"/>
      <c r="F11" s="27">
        <v>-7798978322</v>
      </c>
      <c r="G11" s="27"/>
      <c r="H11" s="27">
        <v>0</v>
      </c>
      <c r="I11" s="27"/>
      <c r="J11" s="27">
        <v>-7798978322</v>
      </c>
      <c r="K11" s="27"/>
      <c r="L11" s="51">
        <v>0.2137</v>
      </c>
      <c r="M11" s="27"/>
      <c r="N11" s="27">
        <v>0</v>
      </c>
      <c r="O11" s="27"/>
      <c r="P11" s="27">
        <v>2218376057</v>
      </c>
      <c r="Q11" s="27"/>
      <c r="R11" s="27">
        <v>0</v>
      </c>
      <c r="S11" s="27"/>
      <c r="T11" s="27">
        <v>2218376057</v>
      </c>
      <c r="U11" s="99"/>
      <c r="V11" s="51">
        <v>-6.1899999999999997E-2</v>
      </c>
    </row>
    <row r="12" spans="2:28">
      <c r="B12" s="4" t="s">
        <v>150</v>
      </c>
      <c r="C12" s="99"/>
      <c r="D12" s="27">
        <v>0</v>
      </c>
      <c r="E12" s="27"/>
      <c r="F12" s="27">
        <v>423296332</v>
      </c>
      <c r="G12" s="27"/>
      <c r="H12" s="27">
        <v>0</v>
      </c>
      <c r="I12" s="27"/>
      <c r="J12" s="27">
        <v>423296332</v>
      </c>
      <c r="K12" s="27"/>
      <c r="L12" s="51">
        <v>-1.1599999999999999E-2</v>
      </c>
      <c r="M12" s="27"/>
      <c r="N12" s="27">
        <v>0</v>
      </c>
      <c r="O12" s="27"/>
      <c r="P12" s="27">
        <v>1189261122</v>
      </c>
      <c r="Q12" s="27"/>
      <c r="R12" s="27">
        <v>0</v>
      </c>
      <c r="S12" s="27"/>
      <c r="T12" s="27">
        <v>1189261122</v>
      </c>
      <c r="U12" s="99"/>
      <c r="V12" s="51">
        <v>-3.32E-2</v>
      </c>
    </row>
    <row r="13" spans="2:28">
      <c r="B13" s="4" t="s">
        <v>135</v>
      </c>
      <c r="C13" s="99"/>
      <c r="D13" s="27">
        <v>0</v>
      </c>
      <c r="E13" s="27"/>
      <c r="F13" s="27">
        <v>-477307769</v>
      </c>
      <c r="G13" s="27"/>
      <c r="H13" s="27">
        <v>0</v>
      </c>
      <c r="I13" s="27"/>
      <c r="J13" s="27">
        <v>-477307769</v>
      </c>
      <c r="K13" s="27"/>
      <c r="L13" s="51">
        <v>1.3100000000000001E-2</v>
      </c>
      <c r="M13" s="27"/>
      <c r="N13" s="27">
        <v>0</v>
      </c>
      <c r="O13" s="27"/>
      <c r="P13" s="27">
        <v>114553864</v>
      </c>
      <c r="Q13" s="27"/>
      <c r="R13" s="27">
        <v>0</v>
      </c>
      <c r="S13" s="27"/>
      <c r="T13" s="27">
        <v>114553864</v>
      </c>
      <c r="U13" s="99"/>
      <c r="V13" s="51">
        <v>-3.2000000000000002E-3</v>
      </c>
    </row>
    <row r="14" spans="2:28">
      <c r="B14" s="4" t="s">
        <v>156</v>
      </c>
      <c r="C14" s="99"/>
      <c r="D14" s="27">
        <v>0</v>
      </c>
      <c r="E14" s="27"/>
      <c r="F14" s="27">
        <v>-42681213</v>
      </c>
      <c r="G14" s="27"/>
      <c r="H14" s="27">
        <v>0</v>
      </c>
      <c r="I14" s="27"/>
      <c r="J14" s="27">
        <v>-42681213</v>
      </c>
      <c r="K14" s="27"/>
      <c r="L14" s="51">
        <v>1.1999999999999999E-3</v>
      </c>
      <c r="M14" s="27"/>
      <c r="N14" s="27">
        <v>0</v>
      </c>
      <c r="O14" s="27"/>
      <c r="P14" s="27">
        <v>-42681213</v>
      </c>
      <c r="Q14" s="27"/>
      <c r="R14" s="27">
        <v>0</v>
      </c>
      <c r="S14" s="27"/>
      <c r="T14" s="27">
        <v>-42681213</v>
      </c>
      <c r="U14" s="99"/>
      <c r="V14" s="51">
        <v>1.1999999999999999E-3</v>
      </c>
    </row>
    <row r="15" spans="2:28">
      <c r="B15" s="4" t="s">
        <v>149</v>
      </c>
      <c r="C15" s="99"/>
      <c r="D15" s="27">
        <v>0</v>
      </c>
      <c r="E15" s="27"/>
      <c r="F15" s="27">
        <v>48975436</v>
      </c>
      <c r="G15" s="27"/>
      <c r="H15" s="27">
        <v>0</v>
      </c>
      <c r="I15" s="27"/>
      <c r="J15" s="27">
        <v>48975436</v>
      </c>
      <c r="K15" s="27"/>
      <c r="L15" s="51">
        <v>-1.2999999999999999E-3</v>
      </c>
      <c r="M15" s="27"/>
      <c r="N15" s="27">
        <v>0</v>
      </c>
      <c r="O15" s="27"/>
      <c r="P15" s="27">
        <v>-69808270</v>
      </c>
      <c r="Q15" s="27"/>
      <c r="R15" s="27">
        <v>0</v>
      </c>
      <c r="S15" s="27"/>
      <c r="T15" s="27">
        <v>-69808270</v>
      </c>
      <c r="U15" s="99"/>
      <c r="V15" s="51">
        <v>1.9E-3</v>
      </c>
    </row>
    <row r="16" spans="2:28">
      <c r="B16" s="4" t="s">
        <v>148</v>
      </c>
      <c r="C16" s="99"/>
      <c r="D16" s="27">
        <v>914273418</v>
      </c>
      <c r="E16" s="27"/>
      <c r="F16" s="27">
        <v>-1846239213</v>
      </c>
      <c r="G16" s="27"/>
      <c r="H16" s="27">
        <v>0</v>
      </c>
      <c r="I16" s="27"/>
      <c r="J16" s="27">
        <v>-931965795</v>
      </c>
      <c r="K16" s="27"/>
      <c r="L16" s="51">
        <v>2.5499999999999998E-2</v>
      </c>
      <c r="M16" s="27"/>
      <c r="N16" s="27">
        <v>914273418</v>
      </c>
      <c r="O16" s="27"/>
      <c r="P16" s="27">
        <v>-1279189534</v>
      </c>
      <c r="Q16" s="27"/>
      <c r="R16" s="27">
        <v>0</v>
      </c>
      <c r="S16" s="27"/>
      <c r="T16" s="27">
        <v>-364916116</v>
      </c>
      <c r="U16" s="99"/>
      <c r="V16" s="51">
        <v>1.0200000000000001E-2</v>
      </c>
    </row>
    <row r="17" spans="2:22">
      <c r="B17" s="4" t="s">
        <v>145</v>
      </c>
      <c r="C17" s="99"/>
      <c r="D17" s="27">
        <v>0</v>
      </c>
      <c r="E17" s="27"/>
      <c r="F17" s="27">
        <v>-11451256</v>
      </c>
      <c r="G17" s="27"/>
      <c r="H17" s="27">
        <v>0</v>
      </c>
      <c r="I17" s="27"/>
      <c r="J17" s="27">
        <v>-11451256</v>
      </c>
      <c r="K17" s="27"/>
      <c r="L17" s="51">
        <v>2.9999999999999997E-4</v>
      </c>
      <c r="M17" s="27"/>
      <c r="N17" s="27">
        <v>0</v>
      </c>
      <c r="O17" s="27"/>
      <c r="P17" s="27">
        <v>-440873401</v>
      </c>
      <c r="Q17" s="27"/>
      <c r="R17" s="27">
        <v>0</v>
      </c>
      <c r="S17" s="27"/>
      <c r="T17" s="27">
        <v>-440873401</v>
      </c>
      <c r="U17" s="99"/>
      <c r="V17" s="51">
        <v>1.23E-2</v>
      </c>
    </row>
    <row r="18" spans="2:22">
      <c r="B18" s="4" t="s">
        <v>128</v>
      </c>
      <c r="C18" s="99"/>
      <c r="D18" s="27">
        <v>0</v>
      </c>
      <c r="E18" s="27"/>
      <c r="F18" s="27">
        <v>-139207546</v>
      </c>
      <c r="G18" s="27"/>
      <c r="H18" s="27">
        <v>0</v>
      </c>
      <c r="I18" s="27"/>
      <c r="J18" s="27">
        <v>-139207546</v>
      </c>
      <c r="K18" s="27"/>
      <c r="L18" s="51">
        <v>3.8E-3</v>
      </c>
      <c r="M18" s="27"/>
      <c r="N18" s="27">
        <v>0</v>
      </c>
      <c r="O18" s="27"/>
      <c r="P18" s="27">
        <v>-538672682</v>
      </c>
      <c r="Q18" s="27"/>
      <c r="R18" s="27">
        <v>0</v>
      </c>
      <c r="S18" s="27"/>
      <c r="T18" s="27">
        <v>-538672682</v>
      </c>
      <c r="U18" s="99"/>
      <c r="V18" s="51">
        <v>1.4999999999999999E-2</v>
      </c>
    </row>
    <row r="19" spans="2:22">
      <c r="B19" s="4" t="s">
        <v>115</v>
      </c>
      <c r="C19" s="99"/>
      <c r="D19" s="27">
        <v>0</v>
      </c>
      <c r="E19" s="27"/>
      <c r="F19" s="27">
        <v>-817983823</v>
      </c>
      <c r="G19" s="27"/>
      <c r="H19" s="27">
        <v>0</v>
      </c>
      <c r="I19" s="27"/>
      <c r="J19" s="27">
        <v>-817983823</v>
      </c>
      <c r="K19" s="27"/>
      <c r="L19" s="51">
        <v>2.24E-2</v>
      </c>
      <c r="M19" s="27"/>
      <c r="N19" s="27">
        <v>0</v>
      </c>
      <c r="O19" s="27"/>
      <c r="P19" s="27">
        <v>-613487867</v>
      </c>
      <c r="Q19" s="27"/>
      <c r="R19" s="27">
        <v>0</v>
      </c>
      <c r="S19" s="27"/>
      <c r="T19" s="27">
        <v>-613487867</v>
      </c>
      <c r="U19" s="99"/>
      <c r="V19" s="51">
        <v>1.7100000000000001E-2</v>
      </c>
    </row>
    <row r="20" spans="2:22">
      <c r="B20" s="4" t="s">
        <v>138</v>
      </c>
      <c r="C20" s="99"/>
      <c r="D20" s="27">
        <v>0</v>
      </c>
      <c r="E20" s="27"/>
      <c r="F20" s="27">
        <v>-302969262</v>
      </c>
      <c r="G20" s="27"/>
      <c r="H20" s="27">
        <v>0</v>
      </c>
      <c r="I20" s="27"/>
      <c r="J20" s="27">
        <v>-302969262</v>
      </c>
      <c r="K20" s="27"/>
      <c r="L20" s="51">
        <v>8.3000000000000001E-3</v>
      </c>
      <c r="M20" s="27"/>
      <c r="N20" s="27">
        <v>0</v>
      </c>
      <c r="O20" s="27"/>
      <c r="P20" s="27">
        <v>-679385619</v>
      </c>
      <c r="Q20" s="27"/>
      <c r="R20" s="27">
        <v>0</v>
      </c>
      <c r="S20" s="27"/>
      <c r="T20" s="27">
        <v>-679385619</v>
      </c>
      <c r="U20" s="99"/>
      <c r="V20" s="51">
        <v>1.9E-2</v>
      </c>
    </row>
    <row r="21" spans="2:22">
      <c r="B21" s="4" t="s">
        <v>130</v>
      </c>
      <c r="C21" s="99"/>
      <c r="D21" s="27">
        <v>0</v>
      </c>
      <c r="E21" s="27"/>
      <c r="F21" s="27">
        <v>-658640869</v>
      </c>
      <c r="G21" s="27"/>
      <c r="H21" s="27">
        <v>0</v>
      </c>
      <c r="I21" s="27"/>
      <c r="J21" s="27">
        <v>-658640869</v>
      </c>
      <c r="K21" s="27"/>
      <c r="L21" s="51">
        <v>1.8100000000000002E-2</v>
      </c>
      <c r="M21" s="27"/>
      <c r="N21" s="27">
        <v>0</v>
      </c>
      <c r="O21" s="27"/>
      <c r="P21" s="27">
        <v>-762315820</v>
      </c>
      <c r="Q21" s="27"/>
      <c r="R21" s="27">
        <v>0</v>
      </c>
      <c r="S21" s="27"/>
      <c r="T21" s="27">
        <v>-762315820</v>
      </c>
      <c r="U21" s="99"/>
      <c r="V21" s="51">
        <v>2.1299999999999999E-2</v>
      </c>
    </row>
    <row r="22" spans="2:22">
      <c r="B22" s="4" t="s">
        <v>120</v>
      </c>
      <c r="C22" s="99"/>
      <c r="D22" s="27">
        <v>0</v>
      </c>
      <c r="E22" s="27"/>
      <c r="F22" s="27">
        <v>-1598147856</v>
      </c>
      <c r="G22" s="27"/>
      <c r="H22" s="27">
        <v>88202967</v>
      </c>
      <c r="I22" s="27"/>
      <c r="J22" s="27">
        <v>-1509944889</v>
      </c>
      <c r="K22" s="27"/>
      <c r="L22" s="51">
        <v>4.1399999999999999E-2</v>
      </c>
      <c r="M22" s="27"/>
      <c r="N22" s="27">
        <v>0</v>
      </c>
      <c r="O22" s="27"/>
      <c r="P22" s="27">
        <v>-951557536</v>
      </c>
      <c r="Q22" s="27"/>
      <c r="R22" s="27">
        <v>88202967</v>
      </c>
      <c r="S22" s="27"/>
      <c r="T22" s="27">
        <v>-863354569</v>
      </c>
      <c r="U22" s="99"/>
      <c r="V22" s="51">
        <v>2.41E-2</v>
      </c>
    </row>
    <row r="23" spans="2:22">
      <c r="B23" s="4" t="s">
        <v>131</v>
      </c>
      <c r="C23" s="99"/>
      <c r="D23" s="27">
        <v>0</v>
      </c>
      <c r="E23" s="27"/>
      <c r="F23" s="27">
        <v>-524261920</v>
      </c>
      <c r="G23" s="27"/>
      <c r="H23" s="27">
        <v>0</v>
      </c>
      <c r="I23" s="27"/>
      <c r="J23" s="27">
        <v>-524261920</v>
      </c>
      <c r="K23" s="27"/>
      <c r="L23" s="51">
        <v>1.44E-2</v>
      </c>
      <c r="M23" s="27"/>
      <c r="N23" s="27">
        <v>0</v>
      </c>
      <c r="O23" s="27"/>
      <c r="P23" s="27">
        <v>-1048523840</v>
      </c>
      <c r="Q23" s="27"/>
      <c r="R23" s="27">
        <v>0</v>
      </c>
      <c r="S23" s="27"/>
      <c r="T23" s="27">
        <v>-1048523840</v>
      </c>
      <c r="U23" s="99"/>
      <c r="V23" s="51">
        <v>2.93E-2</v>
      </c>
    </row>
    <row r="24" spans="2:22">
      <c r="B24" s="4" t="s">
        <v>147</v>
      </c>
      <c r="C24" s="99"/>
      <c r="D24" s="27">
        <v>0</v>
      </c>
      <c r="E24" s="27"/>
      <c r="F24" s="27">
        <v>-633809201</v>
      </c>
      <c r="G24" s="27"/>
      <c r="H24" s="27">
        <v>0</v>
      </c>
      <c r="I24" s="27"/>
      <c r="J24" s="27">
        <v>-633809201</v>
      </c>
      <c r="K24" s="27"/>
      <c r="L24" s="51">
        <v>1.7399999999999999E-2</v>
      </c>
      <c r="M24" s="27"/>
      <c r="N24" s="27">
        <v>0</v>
      </c>
      <c r="O24" s="27"/>
      <c r="P24" s="27">
        <v>-1072081522</v>
      </c>
      <c r="Q24" s="27"/>
      <c r="R24" s="27">
        <v>0</v>
      </c>
      <c r="S24" s="27"/>
      <c r="T24" s="27">
        <v>-1072081522</v>
      </c>
      <c r="U24" s="99"/>
      <c r="V24" s="51">
        <v>2.9899999999999999E-2</v>
      </c>
    </row>
    <row r="25" spans="2:22">
      <c r="B25" s="4" t="s">
        <v>155</v>
      </c>
      <c r="C25" s="99"/>
      <c r="D25" s="27">
        <v>0</v>
      </c>
      <c r="E25" s="27"/>
      <c r="F25" s="27">
        <v>-1128821175</v>
      </c>
      <c r="G25" s="27"/>
      <c r="H25" s="27">
        <v>0</v>
      </c>
      <c r="I25" s="27"/>
      <c r="J25" s="27">
        <v>-1128821175</v>
      </c>
      <c r="K25" s="27"/>
      <c r="L25" s="51">
        <v>3.09E-2</v>
      </c>
      <c r="M25" s="27"/>
      <c r="N25" s="27">
        <v>0</v>
      </c>
      <c r="O25" s="27"/>
      <c r="P25" s="27">
        <v>-1128821175</v>
      </c>
      <c r="Q25" s="27"/>
      <c r="R25" s="27">
        <v>0</v>
      </c>
      <c r="S25" s="27"/>
      <c r="T25" s="27">
        <v>-1128821175</v>
      </c>
      <c r="U25" s="99"/>
      <c r="V25" s="51">
        <v>3.15E-2</v>
      </c>
    </row>
    <row r="26" spans="2:22">
      <c r="B26" s="4" t="s">
        <v>142</v>
      </c>
      <c r="C26" s="99"/>
      <c r="D26" s="27">
        <v>0</v>
      </c>
      <c r="E26" s="27"/>
      <c r="F26" s="27">
        <v>111328352</v>
      </c>
      <c r="G26" s="27"/>
      <c r="H26" s="27">
        <v>0</v>
      </c>
      <c r="I26" s="27"/>
      <c r="J26" s="27">
        <v>111328352</v>
      </c>
      <c r="K26" s="27"/>
      <c r="L26" s="51">
        <v>-3.0999999999999999E-3</v>
      </c>
      <c r="M26" s="27"/>
      <c r="N26" s="27">
        <v>0</v>
      </c>
      <c r="O26" s="27"/>
      <c r="P26" s="27">
        <v>-1271926414</v>
      </c>
      <c r="Q26" s="27"/>
      <c r="R26" s="27">
        <v>0</v>
      </c>
      <c r="S26" s="27"/>
      <c r="T26" s="27">
        <v>-1271926414</v>
      </c>
      <c r="U26" s="99"/>
      <c r="V26" s="51">
        <v>3.5499999999999997E-2</v>
      </c>
    </row>
    <row r="27" spans="2:22">
      <c r="B27" s="4" t="s">
        <v>129</v>
      </c>
      <c r="C27" s="99"/>
      <c r="D27" s="27">
        <v>0</v>
      </c>
      <c r="E27" s="27"/>
      <c r="F27" s="27">
        <v>-2709288522</v>
      </c>
      <c r="G27" s="27"/>
      <c r="H27" s="27">
        <v>0</v>
      </c>
      <c r="I27" s="27"/>
      <c r="J27" s="27">
        <v>-2709288522</v>
      </c>
      <c r="K27" s="27"/>
      <c r="L27" s="51">
        <v>7.4200000000000002E-2</v>
      </c>
      <c r="M27" s="27"/>
      <c r="N27" s="27">
        <v>0</v>
      </c>
      <c r="O27" s="27"/>
      <c r="P27" s="27">
        <v>-1882557098</v>
      </c>
      <c r="Q27" s="27"/>
      <c r="R27" s="27">
        <v>0</v>
      </c>
      <c r="S27" s="27"/>
      <c r="T27" s="27">
        <v>-1882557098</v>
      </c>
      <c r="U27" s="99"/>
      <c r="V27" s="51">
        <v>5.2600000000000001E-2</v>
      </c>
    </row>
    <row r="28" spans="2:22">
      <c r="B28" s="4" t="s">
        <v>143</v>
      </c>
      <c r="C28" s="99"/>
      <c r="D28" s="27">
        <v>0</v>
      </c>
      <c r="E28" s="27"/>
      <c r="F28" s="27">
        <v>-861529685</v>
      </c>
      <c r="G28" s="27"/>
      <c r="H28" s="27">
        <v>0</v>
      </c>
      <c r="I28" s="27"/>
      <c r="J28" s="27">
        <v>-861529685</v>
      </c>
      <c r="K28" s="27"/>
      <c r="L28" s="51">
        <v>2.3599999999999999E-2</v>
      </c>
      <c r="M28" s="27"/>
      <c r="N28" s="27">
        <v>0</v>
      </c>
      <c r="O28" s="27"/>
      <c r="P28" s="27">
        <v>-1979309225</v>
      </c>
      <c r="Q28" s="27"/>
      <c r="R28" s="27">
        <v>0</v>
      </c>
      <c r="S28" s="27"/>
      <c r="T28" s="27">
        <v>-1979309225</v>
      </c>
      <c r="U28" s="99"/>
      <c r="V28" s="51">
        <v>5.5300000000000002E-2</v>
      </c>
    </row>
    <row r="29" spans="2:22">
      <c r="B29" s="4" t="s">
        <v>146</v>
      </c>
      <c r="C29" s="99"/>
      <c r="D29" s="27">
        <v>0</v>
      </c>
      <c r="E29" s="27"/>
      <c r="F29" s="27">
        <v>-2534288267</v>
      </c>
      <c r="G29" s="27"/>
      <c r="H29" s="27">
        <v>0</v>
      </c>
      <c r="I29" s="27"/>
      <c r="J29" s="27">
        <v>-2534288267</v>
      </c>
      <c r="K29" s="27"/>
      <c r="L29" s="51">
        <v>6.9500000000000006E-2</v>
      </c>
      <c r="M29" s="27"/>
      <c r="N29" s="27">
        <v>0</v>
      </c>
      <c r="O29" s="27"/>
      <c r="P29" s="27">
        <v>-2019385254</v>
      </c>
      <c r="Q29" s="27"/>
      <c r="R29" s="27">
        <v>0</v>
      </c>
      <c r="S29" s="27"/>
      <c r="T29" s="27">
        <v>-2019385254</v>
      </c>
      <c r="U29" s="99"/>
      <c r="V29" s="51">
        <v>5.6399999999999999E-2</v>
      </c>
    </row>
    <row r="30" spans="2:22">
      <c r="B30" s="4" t="s">
        <v>132</v>
      </c>
      <c r="C30" s="99"/>
      <c r="D30" s="27">
        <v>0</v>
      </c>
      <c r="E30" s="27"/>
      <c r="F30" s="27">
        <v>-1611391749</v>
      </c>
      <c r="G30" s="27"/>
      <c r="H30" s="27">
        <v>0</v>
      </c>
      <c r="I30" s="27"/>
      <c r="J30" s="27">
        <v>-1611391749</v>
      </c>
      <c r="K30" s="27"/>
      <c r="L30" s="51">
        <v>4.4200000000000003E-2</v>
      </c>
      <c r="M30" s="27"/>
      <c r="N30" s="27">
        <v>0</v>
      </c>
      <c r="O30" s="27"/>
      <c r="P30" s="27">
        <v>-4121843274</v>
      </c>
      <c r="Q30" s="27"/>
      <c r="R30" s="27">
        <v>0</v>
      </c>
      <c r="S30" s="27"/>
      <c r="T30" s="27">
        <v>-4121843274</v>
      </c>
      <c r="U30" s="99"/>
      <c r="V30" s="51">
        <v>0.11509999999999999</v>
      </c>
    </row>
    <row r="31" spans="2:22">
      <c r="B31" s="4" t="s">
        <v>133</v>
      </c>
      <c r="C31" s="99"/>
      <c r="D31" s="27">
        <v>0</v>
      </c>
      <c r="E31" s="27"/>
      <c r="F31" s="27">
        <v>-4733532805</v>
      </c>
      <c r="G31" s="27"/>
      <c r="H31" s="27">
        <v>0</v>
      </c>
      <c r="I31" s="27"/>
      <c r="J31" s="27">
        <v>-4733532805</v>
      </c>
      <c r="K31" s="27"/>
      <c r="L31" s="51">
        <v>0.12970000000000001</v>
      </c>
      <c r="M31" s="27"/>
      <c r="N31" s="27">
        <v>0</v>
      </c>
      <c r="O31" s="27"/>
      <c r="P31" s="27">
        <v>-4480298535</v>
      </c>
      <c r="Q31" s="27"/>
      <c r="R31" s="27">
        <v>54109956</v>
      </c>
      <c r="S31" s="27"/>
      <c r="T31" s="27">
        <v>-4426188579</v>
      </c>
      <c r="U31" s="99"/>
      <c r="V31" s="51">
        <v>0.1236</v>
      </c>
    </row>
    <row r="32" spans="2:22">
      <c r="B32" s="4" t="s">
        <v>134</v>
      </c>
      <c r="C32" s="99"/>
      <c r="D32" s="27">
        <v>0</v>
      </c>
      <c r="E32" s="27"/>
      <c r="F32" s="27">
        <v>-3014170131</v>
      </c>
      <c r="G32" s="27"/>
      <c r="H32" s="27">
        <v>0</v>
      </c>
      <c r="I32" s="27"/>
      <c r="J32" s="27">
        <v>-3014170131</v>
      </c>
      <c r="K32" s="27"/>
      <c r="L32" s="51">
        <v>8.2600000000000007E-2</v>
      </c>
      <c r="M32" s="27"/>
      <c r="N32" s="27">
        <v>0</v>
      </c>
      <c r="O32" s="27"/>
      <c r="P32" s="27">
        <v>-4985523108</v>
      </c>
      <c r="Q32" s="27"/>
      <c r="R32" s="27">
        <v>0</v>
      </c>
      <c r="S32" s="27"/>
      <c r="T32" s="27">
        <v>-4985523108</v>
      </c>
      <c r="U32" s="99"/>
      <c r="V32" s="51">
        <v>0.13919999999999999</v>
      </c>
    </row>
    <row r="33" spans="2:22">
      <c r="B33" s="4" t="s">
        <v>125</v>
      </c>
      <c r="C33" s="99"/>
      <c r="D33" s="27">
        <v>0</v>
      </c>
      <c r="E33" s="27"/>
      <c r="F33" s="27">
        <v>-2166269227</v>
      </c>
      <c r="G33" s="27"/>
      <c r="H33" s="27">
        <v>-94789216</v>
      </c>
      <c r="I33" s="27"/>
      <c r="J33" s="27">
        <v>-2261058443</v>
      </c>
      <c r="K33" s="27"/>
      <c r="L33" s="51">
        <v>6.2E-2</v>
      </c>
      <c r="M33" s="27"/>
      <c r="N33" s="27">
        <v>0</v>
      </c>
      <c r="O33" s="27"/>
      <c r="P33" s="27">
        <v>-4814379735</v>
      </c>
      <c r="Q33" s="27"/>
      <c r="R33" s="27">
        <v>-248049988</v>
      </c>
      <c r="S33" s="27"/>
      <c r="T33" s="27">
        <v>-5062429723</v>
      </c>
      <c r="U33" s="99"/>
      <c r="V33" s="51">
        <v>0.14130000000000001</v>
      </c>
    </row>
    <row r="34" spans="2:22">
      <c r="B34" s="4" t="s">
        <v>136</v>
      </c>
      <c r="C34" s="99"/>
      <c r="D34" s="27">
        <v>302879792</v>
      </c>
      <c r="E34" s="27"/>
      <c r="F34" s="27">
        <v>-4781032005</v>
      </c>
      <c r="G34" s="27"/>
      <c r="H34" s="27">
        <v>0</v>
      </c>
      <c r="I34" s="27"/>
      <c r="J34" s="27">
        <v>-4478152213</v>
      </c>
      <c r="K34" s="27"/>
      <c r="L34" s="51">
        <v>0.1227</v>
      </c>
      <c r="M34" s="27"/>
      <c r="N34" s="27">
        <v>302879792</v>
      </c>
      <c r="O34" s="27"/>
      <c r="P34" s="27">
        <v>-6201709346</v>
      </c>
      <c r="Q34" s="27"/>
      <c r="R34" s="27">
        <v>-415997269</v>
      </c>
      <c r="S34" s="27"/>
      <c r="T34" s="27">
        <v>-6314826823</v>
      </c>
      <c r="U34" s="99"/>
      <c r="V34" s="51">
        <v>0.17630000000000001</v>
      </c>
    </row>
    <row r="35" spans="2:22">
      <c r="D35" s="27"/>
      <c r="F35" s="27"/>
      <c r="H35" s="27"/>
      <c r="J35" s="27"/>
      <c r="L35" s="51"/>
      <c r="N35" s="27"/>
      <c r="P35" s="27"/>
      <c r="R35" s="27"/>
      <c r="T35" s="27"/>
      <c r="V35" s="51"/>
    </row>
    <row r="36" spans="2:22" ht="21.75" thickBot="1">
      <c r="B36" s="49" t="s">
        <v>86</v>
      </c>
      <c r="D36" s="50">
        <f>SUM(D11:D35)</f>
        <v>1217153210</v>
      </c>
      <c r="F36" s="50">
        <f>SUM(F11:F35)</f>
        <v>-37808401696</v>
      </c>
      <c r="H36" s="50">
        <f>SUM(H11:H35)</f>
        <v>-6586249</v>
      </c>
      <c r="J36" s="50">
        <f>SUM(J11:J35)</f>
        <v>-36597834735</v>
      </c>
      <c r="L36" s="65">
        <f>SUM(L11:L35)</f>
        <v>1.0030000000000001</v>
      </c>
      <c r="N36" s="50">
        <f>SUM(N11:N35)</f>
        <v>1217153210</v>
      </c>
      <c r="P36" s="50">
        <f>SUM(P11:P35)</f>
        <v>-36862139425</v>
      </c>
      <c r="R36" s="50">
        <f>SUM(R11:R35)</f>
        <v>-521734334</v>
      </c>
      <c r="T36" s="50">
        <f>SUM(T11:T35)</f>
        <v>-36166720549</v>
      </c>
      <c r="V36" s="65">
        <f>SUM(V11:V35)</f>
        <v>1.0098</v>
      </c>
    </row>
    <row r="37" spans="2:22" ht="21.75" thickTop="1"/>
    <row r="38" spans="2:22" ht="30">
      <c r="L38" s="60">
        <v>9</v>
      </c>
    </row>
  </sheetData>
  <sortState xmlns:xlrd2="http://schemas.microsoft.com/office/spreadsheetml/2017/richdata2" ref="B11:V34">
    <sortCondition descending="1" ref="T11:T34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  <rowBreaks count="2" manualBreakCount="2">
    <brk id="16" max="16383" man="1"/>
    <brk id="21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0"/>
    <pageSetUpPr fitToPage="1"/>
  </sheetPr>
  <dimension ref="B2:AB14"/>
  <sheetViews>
    <sheetView rightToLeft="1" view="pageBreakPreview" topLeftCell="A6" zoomScale="85" zoomScaleNormal="85" zoomScaleSheetLayoutView="85" workbookViewId="0">
      <selection activeCell="F13" sqref="F13"/>
    </sheetView>
  </sheetViews>
  <sheetFormatPr defaultRowHeight="21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8" ht="30">
      <c r="B3" s="104" t="s">
        <v>50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8" ht="30">
      <c r="B4" s="104" t="s">
        <v>153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108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42" customFormat="1" ht="24">
      <c r="B8" s="128" t="s">
        <v>2</v>
      </c>
      <c r="D8" s="127" t="s">
        <v>60</v>
      </c>
      <c r="E8" s="127" t="s">
        <v>60</v>
      </c>
      <c r="F8" s="127" t="s">
        <v>60</v>
      </c>
      <c r="G8" s="127" t="s">
        <v>60</v>
      </c>
      <c r="H8" s="127" t="s">
        <v>60</v>
      </c>
      <c r="J8" s="127" t="s">
        <v>52</v>
      </c>
      <c r="K8" s="127" t="s">
        <v>52</v>
      </c>
      <c r="L8" s="127" t="s">
        <v>52</v>
      </c>
      <c r="M8" s="127" t="s">
        <v>52</v>
      </c>
      <c r="N8" s="127" t="s">
        <v>52</v>
      </c>
      <c r="P8" s="127" t="s">
        <v>53</v>
      </c>
      <c r="Q8" s="127" t="s">
        <v>53</v>
      </c>
      <c r="R8" s="127" t="s">
        <v>53</v>
      </c>
      <c r="S8" s="127" t="s">
        <v>53</v>
      </c>
      <c r="T8" s="127" t="s">
        <v>53</v>
      </c>
    </row>
    <row r="9" spans="2:28" s="42" customFormat="1" ht="56.25" customHeight="1">
      <c r="B9" s="128" t="s">
        <v>2</v>
      </c>
      <c r="D9" s="126" t="s">
        <v>61</v>
      </c>
      <c r="E9" s="61"/>
      <c r="F9" s="126" t="s">
        <v>62</v>
      </c>
      <c r="G9" s="61"/>
      <c r="H9" s="126" t="s">
        <v>63</v>
      </c>
      <c r="J9" s="126" t="s">
        <v>64</v>
      </c>
      <c r="K9" s="61"/>
      <c r="L9" s="126" t="s">
        <v>57</v>
      </c>
      <c r="M9" s="61"/>
      <c r="N9" s="126" t="s">
        <v>65</v>
      </c>
      <c r="P9" s="126" t="s">
        <v>64</v>
      </c>
      <c r="Q9" s="61"/>
      <c r="R9" s="126" t="s">
        <v>57</v>
      </c>
      <c r="S9" s="61"/>
      <c r="T9" s="126" t="s">
        <v>65</v>
      </c>
    </row>
    <row r="10" spans="2:28" s="102" customFormat="1" ht="27.75" customHeight="1">
      <c r="B10" s="6" t="s">
        <v>148</v>
      </c>
      <c r="D10" s="6" t="s">
        <v>157</v>
      </c>
      <c r="E10" s="99"/>
      <c r="F10" s="86">
        <v>133907</v>
      </c>
      <c r="G10" s="86"/>
      <c r="H10" s="86">
        <v>7300</v>
      </c>
      <c r="I10" s="86"/>
      <c r="J10" s="86">
        <v>977521100</v>
      </c>
      <c r="K10" s="86"/>
      <c r="L10" s="86">
        <v>63247682</v>
      </c>
      <c r="M10" s="86"/>
      <c r="N10" s="86">
        <v>914273418</v>
      </c>
      <c r="O10" s="86"/>
      <c r="P10" s="86">
        <v>977521100</v>
      </c>
      <c r="Q10" s="86"/>
      <c r="R10" s="86">
        <v>63247682</v>
      </c>
      <c r="S10" s="86"/>
      <c r="T10" s="86">
        <v>914273418</v>
      </c>
    </row>
    <row r="11" spans="2:28" s="102" customFormat="1" ht="27.75" customHeight="1">
      <c r="B11" s="6" t="s">
        <v>136</v>
      </c>
      <c r="D11" s="6" t="s">
        <v>158</v>
      </c>
      <c r="E11" s="99"/>
      <c r="F11" s="86">
        <v>979562</v>
      </c>
      <c r="G11" s="86"/>
      <c r="H11" s="86">
        <v>320</v>
      </c>
      <c r="I11" s="86"/>
      <c r="J11" s="86">
        <v>313459840</v>
      </c>
      <c r="K11" s="86"/>
      <c r="L11" s="86">
        <v>10580048</v>
      </c>
      <c r="M11" s="86"/>
      <c r="N11" s="86">
        <v>302879792</v>
      </c>
      <c r="O11" s="86"/>
      <c r="P11" s="86">
        <v>313459840</v>
      </c>
      <c r="Q11" s="86"/>
      <c r="R11" s="86">
        <v>10580048</v>
      </c>
      <c r="S11" s="86"/>
      <c r="T11" s="86">
        <v>302879792</v>
      </c>
    </row>
    <row r="12" spans="2:28" ht="21.75" thickBot="1">
      <c r="B12" s="30" t="s">
        <v>86</v>
      </c>
      <c r="C12" s="30"/>
      <c r="D12" s="30"/>
      <c r="E12" s="30"/>
      <c r="F12" s="71">
        <f>SUM(F10:F11)</f>
        <v>1113469</v>
      </c>
      <c r="G12" s="71"/>
      <c r="H12" s="71">
        <f>SUM(H10:H11)</f>
        <v>7620</v>
      </c>
      <c r="I12" s="71"/>
      <c r="J12" s="71">
        <f>SUM(J10:J11)</f>
        <v>1290980940</v>
      </c>
      <c r="K12" s="71"/>
      <c r="L12" s="71">
        <f>SUM(L10:L11)</f>
        <v>73827730</v>
      </c>
      <c r="M12" s="71"/>
      <c r="N12" s="71">
        <f>SUM(N10:N11)</f>
        <v>1217153210</v>
      </c>
      <c r="O12" s="71"/>
      <c r="P12" s="71">
        <f>SUM(P10:P11)</f>
        <v>1290980940</v>
      </c>
      <c r="Q12" s="74"/>
      <c r="R12" s="71">
        <f>SUM(R10:R11)</f>
        <v>73827730</v>
      </c>
      <c r="S12" s="74"/>
      <c r="T12" s="71">
        <f>SUM(T10:T11)</f>
        <v>1217153210</v>
      </c>
    </row>
    <row r="13" spans="2:28" ht="21.75" thickTop="1"/>
    <row r="14" spans="2:28" ht="30">
      <c r="J14" s="55">
        <v>10</v>
      </c>
    </row>
  </sheetData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" right="0" top="0" bottom="0" header="0" footer="0"/>
  <pageSetup paperSize="9" scale="7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2"/>
    <pageSetUpPr fitToPage="1"/>
  </sheetPr>
  <dimension ref="B2:AB38"/>
  <sheetViews>
    <sheetView rightToLeft="1" view="pageBreakPreview" topLeftCell="A7" zoomScale="60" zoomScaleNormal="70" workbookViewId="0">
      <selection activeCell="D37" sqref="D37"/>
    </sheetView>
  </sheetViews>
  <sheetFormatPr defaultRowHeight="21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>
      <c r="B2" s="106" t="s">
        <v>0</v>
      </c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</row>
    <row r="3" spans="2:28" ht="30">
      <c r="B3" s="106" t="s">
        <v>50</v>
      </c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</row>
    <row r="4" spans="2:28" ht="30">
      <c r="B4" s="106" t="s">
        <v>153</v>
      </c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</row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3" t="s">
        <v>109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>
      <c r="B8" s="105" t="s">
        <v>2</v>
      </c>
      <c r="D8" s="106" t="s">
        <v>52</v>
      </c>
      <c r="E8" s="106" t="s">
        <v>52</v>
      </c>
      <c r="F8" s="106" t="s">
        <v>52</v>
      </c>
      <c r="G8" s="106" t="s">
        <v>52</v>
      </c>
      <c r="H8" s="106" t="s">
        <v>52</v>
      </c>
      <c r="I8" s="106" t="s">
        <v>52</v>
      </c>
      <c r="J8" s="106" t="s">
        <v>52</v>
      </c>
      <c r="L8" s="106" t="s">
        <v>53</v>
      </c>
      <c r="M8" s="106" t="s">
        <v>53</v>
      </c>
      <c r="N8" s="106" t="s">
        <v>53</v>
      </c>
      <c r="O8" s="106" t="s">
        <v>53</v>
      </c>
      <c r="P8" s="106" t="s">
        <v>53</v>
      </c>
      <c r="Q8" s="106" t="s">
        <v>53</v>
      </c>
      <c r="R8" s="106" t="s">
        <v>53</v>
      </c>
    </row>
    <row r="9" spans="2:28" ht="48" customHeight="1">
      <c r="B9" s="105" t="s">
        <v>2</v>
      </c>
      <c r="D9" s="109" t="s">
        <v>6</v>
      </c>
      <c r="E9" s="53"/>
      <c r="F9" s="109" t="s">
        <v>66</v>
      </c>
      <c r="G9" s="53"/>
      <c r="H9" s="109" t="s">
        <v>67</v>
      </c>
      <c r="I9" s="53"/>
      <c r="J9" s="109" t="s">
        <v>68</v>
      </c>
      <c r="K9" s="41"/>
      <c r="L9" s="109" t="s">
        <v>6</v>
      </c>
      <c r="M9" s="53"/>
      <c r="N9" s="109" t="s">
        <v>66</v>
      </c>
      <c r="O9" s="53"/>
      <c r="P9" s="109" t="s">
        <v>67</v>
      </c>
      <c r="Q9" s="53"/>
      <c r="R9" s="109" t="s">
        <v>68</v>
      </c>
    </row>
    <row r="10" spans="2:28" s="2" customFormat="1">
      <c r="B10" s="2" t="s">
        <v>137</v>
      </c>
      <c r="C10" s="99"/>
      <c r="D10" s="82">
        <v>697392</v>
      </c>
      <c r="E10" s="82"/>
      <c r="F10" s="82">
        <v>34003545488</v>
      </c>
      <c r="G10" s="82"/>
      <c r="H10" s="82">
        <v>41802523811</v>
      </c>
      <c r="I10" s="82"/>
      <c r="J10" s="82">
        <v>-7798978322</v>
      </c>
      <c r="K10" s="82"/>
      <c r="L10" s="82">
        <v>697392</v>
      </c>
      <c r="M10" s="82"/>
      <c r="N10" s="82">
        <v>34003545488</v>
      </c>
      <c r="O10" s="82"/>
      <c r="P10" s="82">
        <v>31785169431</v>
      </c>
      <c r="Q10" s="82"/>
      <c r="R10" s="82">
        <v>2218376057</v>
      </c>
    </row>
    <row r="11" spans="2:28" s="2" customFormat="1">
      <c r="B11" s="2" t="s">
        <v>150</v>
      </c>
      <c r="C11" s="99"/>
      <c r="D11" s="82">
        <v>1013881</v>
      </c>
      <c r="E11" s="82"/>
      <c r="F11" s="82">
        <v>9302440806</v>
      </c>
      <c r="G11" s="82"/>
      <c r="H11" s="82">
        <v>8879144474</v>
      </c>
      <c r="I11" s="82"/>
      <c r="J11" s="82">
        <v>423296332</v>
      </c>
      <c r="K11" s="82"/>
      <c r="L11" s="82">
        <v>1013881</v>
      </c>
      <c r="M11" s="82"/>
      <c r="N11" s="82">
        <v>9302440806</v>
      </c>
      <c r="O11" s="82"/>
      <c r="P11" s="82">
        <v>8113179684</v>
      </c>
      <c r="Q11" s="82"/>
      <c r="R11" s="82">
        <v>1189261122</v>
      </c>
    </row>
    <row r="12" spans="2:28" s="2" customFormat="1">
      <c r="B12" s="2" t="s">
        <v>135</v>
      </c>
      <c r="C12" s="99"/>
      <c r="D12" s="82">
        <v>1920659</v>
      </c>
      <c r="E12" s="82"/>
      <c r="F12" s="82">
        <v>13173694444</v>
      </c>
      <c r="G12" s="82"/>
      <c r="H12" s="82">
        <v>13651002214</v>
      </c>
      <c r="I12" s="82"/>
      <c r="J12" s="82">
        <v>-477307769</v>
      </c>
      <c r="K12" s="82"/>
      <c r="L12" s="82">
        <v>1920659</v>
      </c>
      <c r="M12" s="82"/>
      <c r="N12" s="82">
        <v>13173694444</v>
      </c>
      <c r="O12" s="82"/>
      <c r="P12" s="82">
        <v>13059140580</v>
      </c>
      <c r="Q12" s="82"/>
      <c r="R12" s="82">
        <v>114553864</v>
      </c>
    </row>
    <row r="13" spans="2:28" s="2" customFormat="1">
      <c r="B13" s="2" t="s">
        <v>119</v>
      </c>
      <c r="C13" s="99"/>
      <c r="D13" s="82">
        <v>77</v>
      </c>
      <c r="E13" s="82"/>
      <c r="F13" s="82">
        <v>71864932</v>
      </c>
      <c r="G13" s="82"/>
      <c r="H13" s="82">
        <v>70478413</v>
      </c>
      <c r="I13" s="82"/>
      <c r="J13" s="82">
        <v>1386519</v>
      </c>
      <c r="K13" s="82"/>
      <c r="L13" s="82">
        <v>77</v>
      </c>
      <c r="M13" s="82"/>
      <c r="N13" s="82">
        <v>71864932</v>
      </c>
      <c r="O13" s="82"/>
      <c r="P13" s="82">
        <v>69128847</v>
      </c>
      <c r="Q13" s="82"/>
      <c r="R13" s="82">
        <v>2736085</v>
      </c>
    </row>
    <row r="14" spans="2:28" s="2" customFormat="1">
      <c r="B14" s="2" t="s">
        <v>116</v>
      </c>
      <c r="C14" s="99"/>
      <c r="D14" s="82">
        <v>97</v>
      </c>
      <c r="E14" s="82"/>
      <c r="F14" s="82">
        <v>82365228</v>
      </c>
      <c r="G14" s="82"/>
      <c r="H14" s="82">
        <v>81466201</v>
      </c>
      <c r="I14" s="82"/>
      <c r="J14" s="82">
        <v>899027</v>
      </c>
      <c r="K14" s="82"/>
      <c r="L14" s="82">
        <v>97</v>
      </c>
      <c r="M14" s="82"/>
      <c r="N14" s="82">
        <v>82365228</v>
      </c>
      <c r="O14" s="82"/>
      <c r="P14" s="82">
        <v>79940668</v>
      </c>
      <c r="Q14" s="82"/>
      <c r="R14" s="82">
        <v>2424560</v>
      </c>
    </row>
    <row r="15" spans="2:28" s="2" customFormat="1">
      <c r="B15" s="2" t="s">
        <v>156</v>
      </c>
      <c r="C15" s="99"/>
      <c r="D15" s="82">
        <v>120000</v>
      </c>
      <c r="E15" s="82"/>
      <c r="F15" s="82">
        <v>2225876760</v>
      </c>
      <c r="G15" s="82"/>
      <c r="H15" s="82">
        <v>2268557973</v>
      </c>
      <c r="I15" s="82"/>
      <c r="J15" s="82">
        <v>-42681213</v>
      </c>
      <c r="K15" s="82"/>
      <c r="L15" s="82">
        <v>120000</v>
      </c>
      <c r="M15" s="82"/>
      <c r="N15" s="82">
        <v>2225876760</v>
      </c>
      <c r="O15" s="82"/>
      <c r="P15" s="82">
        <v>2268557973</v>
      </c>
      <c r="Q15" s="82"/>
      <c r="R15" s="82">
        <v>-42681213</v>
      </c>
    </row>
    <row r="16" spans="2:28" s="2" customFormat="1">
      <c r="B16" s="2" t="s">
        <v>149</v>
      </c>
      <c r="C16" s="99"/>
      <c r="D16" s="82">
        <v>367676</v>
      </c>
      <c r="E16" s="82"/>
      <c r="F16" s="82">
        <v>1565021019</v>
      </c>
      <c r="G16" s="82"/>
      <c r="H16" s="82">
        <v>1516045583</v>
      </c>
      <c r="I16" s="82"/>
      <c r="J16" s="82">
        <v>48975436</v>
      </c>
      <c r="K16" s="82"/>
      <c r="L16" s="82">
        <v>367676</v>
      </c>
      <c r="M16" s="82"/>
      <c r="N16" s="82">
        <v>1565021019</v>
      </c>
      <c r="O16" s="82"/>
      <c r="P16" s="82">
        <v>1634829290</v>
      </c>
      <c r="Q16" s="82"/>
      <c r="R16" s="82">
        <v>-69808270</v>
      </c>
    </row>
    <row r="17" spans="2:18" s="2" customFormat="1">
      <c r="B17" s="2" t="s">
        <v>145</v>
      </c>
      <c r="C17" s="99"/>
      <c r="D17" s="82">
        <v>575990</v>
      </c>
      <c r="E17" s="82"/>
      <c r="F17" s="82">
        <v>6029086910</v>
      </c>
      <c r="G17" s="82"/>
      <c r="H17" s="82">
        <v>6040538167</v>
      </c>
      <c r="I17" s="82"/>
      <c r="J17" s="82">
        <v>-11451256</v>
      </c>
      <c r="K17" s="82"/>
      <c r="L17" s="82">
        <v>575990</v>
      </c>
      <c r="M17" s="82"/>
      <c r="N17" s="82">
        <v>6029086910</v>
      </c>
      <c r="O17" s="82"/>
      <c r="P17" s="82">
        <v>6469960312</v>
      </c>
      <c r="Q17" s="82"/>
      <c r="R17" s="82">
        <v>-440873401</v>
      </c>
    </row>
    <row r="18" spans="2:18" s="2" customFormat="1">
      <c r="B18" s="2" t="s">
        <v>128</v>
      </c>
      <c r="C18" s="99"/>
      <c r="D18" s="82">
        <v>608873</v>
      </c>
      <c r="E18" s="82"/>
      <c r="F18" s="82">
        <v>3328876131</v>
      </c>
      <c r="G18" s="82"/>
      <c r="H18" s="82">
        <v>3468083678</v>
      </c>
      <c r="I18" s="82"/>
      <c r="J18" s="82">
        <v>-139207546</v>
      </c>
      <c r="K18" s="82"/>
      <c r="L18" s="82">
        <v>608873</v>
      </c>
      <c r="M18" s="82"/>
      <c r="N18" s="82">
        <v>3328876131</v>
      </c>
      <c r="O18" s="82"/>
      <c r="P18" s="82">
        <v>3867548814</v>
      </c>
      <c r="Q18" s="82"/>
      <c r="R18" s="82">
        <v>-538672682</v>
      </c>
    </row>
    <row r="19" spans="2:18" s="2" customFormat="1">
      <c r="B19" s="2" t="s">
        <v>115</v>
      </c>
      <c r="C19" s="99"/>
      <c r="D19" s="82">
        <v>979619</v>
      </c>
      <c r="E19" s="82"/>
      <c r="F19" s="82">
        <v>24675845364</v>
      </c>
      <c r="G19" s="82"/>
      <c r="H19" s="82">
        <v>25493829188</v>
      </c>
      <c r="I19" s="82"/>
      <c r="J19" s="82">
        <v>-817983823</v>
      </c>
      <c r="K19" s="82"/>
      <c r="L19" s="82">
        <v>979619</v>
      </c>
      <c r="M19" s="82"/>
      <c r="N19" s="82">
        <v>24675845364</v>
      </c>
      <c r="O19" s="82"/>
      <c r="P19" s="82">
        <v>25289333232</v>
      </c>
      <c r="Q19" s="82"/>
      <c r="R19" s="82">
        <v>-613487867</v>
      </c>
    </row>
    <row r="20" spans="2:18" s="2" customFormat="1">
      <c r="B20" s="2" t="s">
        <v>138</v>
      </c>
      <c r="C20" s="99"/>
      <c r="D20" s="82">
        <v>461792</v>
      </c>
      <c r="E20" s="82"/>
      <c r="F20" s="82">
        <v>3332661890</v>
      </c>
      <c r="G20" s="82"/>
      <c r="H20" s="82">
        <v>3635631153</v>
      </c>
      <c r="I20" s="82"/>
      <c r="J20" s="82">
        <v>-302969262</v>
      </c>
      <c r="K20" s="82"/>
      <c r="L20" s="82">
        <v>461792</v>
      </c>
      <c r="M20" s="82"/>
      <c r="N20" s="82">
        <v>3332661890</v>
      </c>
      <c r="O20" s="82"/>
      <c r="P20" s="82">
        <v>4012047510</v>
      </c>
      <c r="Q20" s="82"/>
      <c r="R20" s="82">
        <v>-679385619</v>
      </c>
    </row>
    <row r="21" spans="2:18" s="2" customFormat="1">
      <c r="B21" s="2" t="s">
        <v>130</v>
      </c>
      <c r="C21" s="99"/>
      <c r="D21" s="82">
        <v>613503</v>
      </c>
      <c r="E21" s="82"/>
      <c r="F21" s="82">
        <v>6171708890</v>
      </c>
      <c r="G21" s="82"/>
      <c r="H21" s="82">
        <v>6830349760</v>
      </c>
      <c r="I21" s="82"/>
      <c r="J21" s="82">
        <v>-658640869</v>
      </c>
      <c r="K21" s="82"/>
      <c r="L21" s="82">
        <v>613503</v>
      </c>
      <c r="M21" s="82"/>
      <c r="N21" s="82">
        <v>6171708890</v>
      </c>
      <c r="O21" s="82"/>
      <c r="P21" s="82">
        <v>6934024711</v>
      </c>
      <c r="Q21" s="82"/>
      <c r="R21" s="82">
        <v>-762315820</v>
      </c>
    </row>
    <row r="22" spans="2:18" s="2" customFormat="1">
      <c r="B22" s="2" t="s">
        <v>120</v>
      </c>
      <c r="C22" s="99"/>
      <c r="D22" s="82">
        <v>6381688</v>
      </c>
      <c r="E22" s="82"/>
      <c r="F22" s="82">
        <v>34953880429</v>
      </c>
      <c r="G22" s="82"/>
      <c r="H22" s="82">
        <v>36552028286</v>
      </c>
      <c r="I22" s="82"/>
      <c r="J22" s="82">
        <v>-1598147856</v>
      </c>
      <c r="K22" s="82"/>
      <c r="L22" s="82">
        <v>6381688</v>
      </c>
      <c r="M22" s="82"/>
      <c r="N22" s="82">
        <v>34953880429</v>
      </c>
      <c r="O22" s="82"/>
      <c r="P22" s="82">
        <v>35905437966</v>
      </c>
      <c r="Q22" s="82"/>
      <c r="R22" s="82">
        <v>-951557536</v>
      </c>
    </row>
    <row r="23" spans="2:18" s="2" customFormat="1">
      <c r="B23" s="2" t="s">
        <v>131</v>
      </c>
      <c r="C23" s="99"/>
      <c r="D23" s="82">
        <v>1506857</v>
      </c>
      <c r="E23" s="82"/>
      <c r="F23" s="82">
        <v>15608026312</v>
      </c>
      <c r="G23" s="82"/>
      <c r="H23" s="82">
        <v>16132288233</v>
      </c>
      <c r="I23" s="82"/>
      <c r="J23" s="82">
        <v>-524261920</v>
      </c>
      <c r="K23" s="82"/>
      <c r="L23" s="82">
        <v>1506857</v>
      </c>
      <c r="M23" s="82"/>
      <c r="N23" s="82">
        <v>15608026312</v>
      </c>
      <c r="O23" s="82"/>
      <c r="P23" s="82">
        <v>16656550153</v>
      </c>
      <c r="Q23" s="82"/>
      <c r="R23" s="82">
        <v>-1048523840</v>
      </c>
    </row>
    <row r="24" spans="2:18" s="2" customFormat="1">
      <c r="B24" s="2" t="s">
        <v>147</v>
      </c>
      <c r="C24" s="99"/>
      <c r="D24" s="82">
        <v>678301</v>
      </c>
      <c r="E24" s="82"/>
      <c r="F24" s="82">
        <v>4099531863</v>
      </c>
      <c r="G24" s="82"/>
      <c r="H24" s="82">
        <v>4733341065</v>
      </c>
      <c r="I24" s="82"/>
      <c r="J24" s="82">
        <v>-633809201</v>
      </c>
      <c r="K24" s="82"/>
      <c r="L24" s="82">
        <v>678301</v>
      </c>
      <c r="M24" s="82"/>
      <c r="N24" s="82">
        <v>4099531863</v>
      </c>
      <c r="O24" s="82"/>
      <c r="P24" s="82">
        <v>5171613386</v>
      </c>
      <c r="Q24" s="82"/>
      <c r="R24" s="82">
        <v>-1072081522</v>
      </c>
    </row>
    <row r="25" spans="2:18" s="2" customFormat="1">
      <c r="B25" s="2" t="s">
        <v>155</v>
      </c>
      <c r="C25" s="99"/>
      <c r="D25" s="82">
        <v>3119341</v>
      </c>
      <c r="E25" s="82"/>
      <c r="F25" s="82">
        <v>14108553190</v>
      </c>
      <c r="G25" s="82"/>
      <c r="H25" s="82">
        <v>15237374366</v>
      </c>
      <c r="I25" s="82"/>
      <c r="J25" s="82">
        <v>-1128821175</v>
      </c>
      <c r="K25" s="82"/>
      <c r="L25" s="82">
        <v>3119341</v>
      </c>
      <c r="M25" s="82"/>
      <c r="N25" s="82">
        <v>14108553190</v>
      </c>
      <c r="O25" s="82"/>
      <c r="P25" s="82">
        <v>15237374366</v>
      </c>
      <c r="Q25" s="82"/>
      <c r="R25" s="82">
        <v>-1128821175</v>
      </c>
    </row>
    <row r="26" spans="2:18" s="2" customFormat="1">
      <c r="B26" s="2" t="s">
        <v>142</v>
      </c>
      <c r="C26" s="99"/>
      <c r="D26" s="82">
        <v>2799868</v>
      </c>
      <c r="E26" s="82"/>
      <c r="F26" s="82">
        <v>22043013580</v>
      </c>
      <c r="G26" s="82"/>
      <c r="H26" s="82">
        <v>21931685228</v>
      </c>
      <c r="I26" s="82"/>
      <c r="J26" s="82">
        <v>111328352</v>
      </c>
      <c r="K26" s="82"/>
      <c r="L26" s="82">
        <v>2799868</v>
      </c>
      <c r="M26" s="82"/>
      <c r="N26" s="82">
        <v>22043013580</v>
      </c>
      <c r="O26" s="82"/>
      <c r="P26" s="82">
        <v>23314939995</v>
      </c>
      <c r="Q26" s="82"/>
      <c r="R26" s="82">
        <v>-1271926414</v>
      </c>
    </row>
    <row r="27" spans="2:18" s="2" customFormat="1">
      <c r="B27" s="2" t="s">
        <v>148</v>
      </c>
      <c r="C27" s="99"/>
      <c r="D27" s="82">
        <v>133907</v>
      </c>
      <c r="E27" s="82"/>
      <c r="F27" s="82">
        <v>5476155822</v>
      </c>
      <c r="G27" s="82"/>
      <c r="H27" s="82">
        <v>7322395036</v>
      </c>
      <c r="I27" s="82"/>
      <c r="J27" s="82">
        <v>-1846239213</v>
      </c>
      <c r="K27" s="82"/>
      <c r="L27" s="82">
        <v>133907</v>
      </c>
      <c r="M27" s="82"/>
      <c r="N27" s="82">
        <v>5476155822</v>
      </c>
      <c r="O27" s="82"/>
      <c r="P27" s="82">
        <v>6755345357</v>
      </c>
      <c r="Q27" s="82"/>
      <c r="R27" s="82">
        <v>-1279189534</v>
      </c>
    </row>
    <row r="28" spans="2:18" s="2" customFormat="1">
      <c r="B28" s="2" t="s">
        <v>129</v>
      </c>
      <c r="C28" s="99"/>
      <c r="D28" s="82">
        <v>1002024</v>
      </c>
      <c r="E28" s="82"/>
      <c r="F28" s="82">
        <v>26475326822</v>
      </c>
      <c r="G28" s="82"/>
      <c r="H28" s="82">
        <v>29184615345</v>
      </c>
      <c r="I28" s="82"/>
      <c r="J28" s="82">
        <v>-2709288522</v>
      </c>
      <c r="K28" s="82"/>
      <c r="L28" s="82">
        <v>1002024</v>
      </c>
      <c r="M28" s="82"/>
      <c r="N28" s="82">
        <v>26475326822</v>
      </c>
      <c r="O28" s="82"/>
      <c r="P28" s="82">
        <v>28357883921</v>
      </c>
      <c r="Q28" s="82"/>
      <c r="R28" s="82">
        <v>-1882557098</v>
      </c>
    </row>
    <row r="29" spans="2:18" s="2" customFormat="1">
      <c r="B29" s="2" t="s">
        <v>143</v>
      </c>
      <c r="C29" s="99"/>
      <c r="D29" s="82">
        <v>4444546</v>
      </c>
      <c r="E29" s="82"/>
      <c r="F29" s="82">
        <v>12282320644</v>
      </c>
      <c r="G29" s="82"/>
      <c r="H29" s="82">
        <v>13143850330</v>
      </c>
      <c r="I29" s="82"/>
      <c r="J29" s="82">
        <v>-861529685</v>
      </c>
      <c r="K29" s="82"/>
      <c r="L29" s="82">
        <v>4444546</v>
      </c>
      <c r="M29" s="82"/>
      <c r="N29" s="82">
        <v>12282320644</v>
      </c>
      <c r="O29" s="82"/>
      <c r="P29" s="82">
        <v>14261629870</v>
      </c>
      <c r="Q29" s="82"/>
      <c r="R29" s="82">
        <v>-1979309225</v>
      </c>
    </row>
    <row r="30" spans="2:18" s="2" customFormat="1">
      <c r="B30" s="2" t="s">
        <v>146</v>
      </c>
      <c r="C30" s="99"/>
      <c r="D30" s="82">
        <v>4046758</v>
      </c>
      <c r="E30" s="82"/>
      <c r="F30" s="82">
        <v>18826141416</v>
      </c>
      <c r="G30" s="82"/>
      <c r="H30" s="82">
        <v>21360429684</v>
      </c>
      <c r="I30" s="82"/>
      <c r="J30" s="82">
        <v>-2534288267</v>
      </c>
      <c r="K30" s="82"/>
      <c r="L30" s="82">
        <v>4046758</v>
      </c>
      <c r="M30" s="82"/>
      <c r="N30" s="82">
        <v>18826141416</v>
      </c>
      <c r="O30" s="82"/>
      <c r="P30" s="82">
        <v>20845526671</v>
      </c>
      <c r="Q30" s="82"/>
      <c r="R30" s="82">
        <v>-2019385254</v>
      </c>
    </row>
    <row r="31" spans="2:18" s="2" customFormat="1">
      <c r="B31" s="2" t="s">
        <v>132</v>
      </c>
      <c r="C31" s="99"/>
      <c r="D31" s="82">
        <v>695724</v>
      </c>
      <c r="E31" s="82"/>
      <c r="F31" s="82">
        <v>9882741679</v>
      </c>
      <c r="G31" s="82"/>
      <c r="H31" s="82">
        <v>11494133429</v>
      </c>
      <c r="I31" s="82"/>
      <c r="J31" s="82">
        <v>-1611391749</v>
      </c>
      <c r="K31" s="82"/>
      <c r="L31" s="82">
        <v>695724</v>
      </c>
      <c r="M31" s="82"/>
      <c r="N31" s="82">
        <v>9882741679</v>
      </c>
      <c r="O31" s="82"/>
      <c r="P31" s="82">
        <v>14004584954</v>
      </c>
      <c r="Q31" s="82"/>
      <c r="R31" s="82">
        <v>-4121843274</v>
      </c>
    </row>
    <row r="32" spans="2:18" s="2" customFormat="1">
      <c r="B32" s="2" t="s">
        <v>133</v>
      </c>
      <c r="C32" s="99"/>
      <c r="D32" s="82">
        <v>19596156</v>
      </c>
      <c r="E32" s="82"/>
      <c r="F32" s="82">
        <v>41997928927</v>
      </c>
      <c r="G32" s="82"/>
      <c r="H32" s="82">
        <v>46731461733</v>
      </c>
      <c r="I32" s="82"/>
      <c r="J32" s="82">
        <v>-4733532805</v>
      </c>
      <c r="K32" s="82"/>
      <c r="L32" s="82">
        <v>19596156</v>
      </c>
      <c r="M32" s="82"/>
      <c r="N32" s="82">
        <v>41997928927</v>
      </c>
      <c r="O32" s="82"/>
      <c r="P32" s="82">
        <v>46478227463</v>
      </c>
      <c r="Q32" s="82"/>
      <c r="R32" s="82">
        <v>-4480298535</v>
      </c>
    </row>
    <row r="33" spans="2:18" s="2" customFormat="1">
      <c r="B33" s="2" t="s">
        <v>125</v>
      </c>
      <c r="C33" s="99"/>
      <c r="D33" s="82">
        <v>26038692</v>
      </c>
      <c r="E33" s="82"/>
      <c r="F33" s="82">
        <v>40948111140</v>
      </c>
      <c r="G33" s="82"/>
      <c r="H33" s="82">
        <v>43114380368</v>
      </c>
      <c r="I33" s="82"/>
      <c r="J33" s="82">
        <v>-2166269227</v>
      </c>
      <c r="K33" s="82"/>
      <c r="L33" s="82">
        <v>26038692</v>
      </c>
      <c r="M33" s="82"/>
      <c r="N33" s="82">
        <v>40948111140</v>
      </c>
      <c r="O33" s="82"/>
      <c r="P33" s="82">
        <v>45762490876</v>
      </c>
      <c r="Q33" s="82"/>
      <c r="R33" s="82">
        <v>-4814379735</v>
      </c>
    </row>
    <row r="34" spans="2:18" s="2" customFormat="1">
      <c r="B34" s="2" t="s">
        <v>134</v>
      </c>
      <c r="C34" s="99"/>
      <c r="D34" s="82">
        <v>14370672</v>
      </c>
      <c r="E34" s="82"/>
      <c r="F34" s="82">
        <v>23984794556</v>
      </c>
      <c r="G34" s="82"/>
      <c r="H34" s="82">
        <v>26998964688</v>
      </c>
      <c r="I34" s="82"/>
      <c r="J34" s="82">
        <v>-3014170131</v>
      </c>
      <c r="K34" s="82"/>
      <c r="L34" s="82">
        <v>14370672</v>
      </c>
      <c r="M34" s="82"/>
      <c r="N34" s="82">
        <v>23984794556</v>
      </c>
      <c r="O34" s="82"/>
      <c r="P34" s="82">
        <v>28970317665</v>
      </c>
      <c r="Q34" s="82"/>
      <c r="R34" s="82">
        <v>-4985523108</v>
      </c>
    </row>
    <row r="35" spans="2:18" s="2" customFormat="1">
      <c r="B35" s="2" t="s">
        <v>136</v>
      </c>
      <c r="C35" s="99"/>
      <c r="D35" s="82">
        <v>979562</v>
      </c>
      <c r="E35" s="82"/>
      <c r="F35" s="82">
        <v>13525159788</v>
      </c>
      <c r="G35" s="82"/>
      <c r="H35" s="82">
        <v>18306191794</v>
      </c>
      <c r="I35" s="82"/>
      <c r="J35" s="82">
        <v>-4781032005</v>
      </c>
      <c r="K35" s="82"/>
      <c r="L35" s="82">
        <v>979562</v>
      </c>
      <c r="M35" s="82"/>
      <c r="N35" s="82">
        <v>13525159788</v>
      </c>
      <c r="O35" s="82"/>
      <c r="P35" s="82">
        <v>19726869135</v>
      </c>
      <c r="Q35" s="82"/>
      <c r="R35" s="82">
        <v>-6201709346</v>
      </c>
    </row>
    <row r="36" spans="2:18" s="42" customFormat="1" ht="30.75" customHeight="1" thickBot="1">
      <c r="B36" s="81" t="s">
        <v>86</v>
      </c>
      <c r="D36" s="84">
        <f>SUM(D10:D35)</f>
        <v>93153655</v>
      </c>
      <c r="E36" s="46"/>
      <c r="F36" s="84">
        <f>SUM(F10:F35)</f>
        <v>388174674030</v>
      </c>
      <c r="G36" s="46"/>
      <c r="H36" s="84">
        <f>SUM(H10:H35)</f>
        <v>425980790200</v>
      </c>
      <c r="I36" s="46"/>
      <c r="J36" s="84">
        <f>SUM(J10:J35)</f>
        <v>-37806116150</v>
      </c>
      <c r="K36" s="85"/>
      <c r="L36" s="84">
        <f>SUM(L10:L35)</f>
        <v>93153655</v>
      </c>
      <c r="M36" s="46"/>
      <c r="N36" s="84">
        <f>SUM(N10:N35)</f>
        <v>388174674030</v>
      </c>
      <c r="O36" s="46"/>
      <c r="P36" s="84">
        <f>SUM(P10:P35)</f>
        <v>425031652830</v>
      </c>
      <c r="Q36" s="46"/>
      <c r="R36" s="84">
        <f>SUM(R10:R35)</f>
        <v>-36856978780</v>
      </c>
    </row>
    <row r="37" spans="2:18" ht="21.75" thickTop="1"/>
    <row r="38" spans="2:18" ht="30">
      <c r="J38" s="60">
        <v>11</v>
      </c>
    </row>
  </sheetData>
  <sortState xmlns:xlrd2="http://schemas.microsoft.com/office/spreadsheetml/2017/richdata2" ref="B10:R35">
    <sortCondition descending="1" ref="R10:R3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" right="0" top="0" bottom="0" header="0" footer="0"/>
  <pageSetup paperSize="9" scale="65" orientation="landscape" r:id="rId1"/>
  <rowBreaks count="2" manualBreakCount="2">
    <brk id="20" max="16383" man="1"/>
    <brk id="2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2"/>
    <pageSetUpPr fitToPage="1"/>
  </sheetPr>
  <dimension ref="B2:AB19"/>
  <sheetViews>
    <sheetView rightToLeft="1" view="pageBreakPreview" zoomScale="60" zoomScaleNormal="96" workbookViewId="0">
      <selection activeCell="J16" sqref="J16"/>
    </sheetView>
  </sheetViews>
  <sheetFormatPr defaultRowHeight="21"/>
  <cols>
    <col min="1" max="1" width="3.7109375" style="2" customWidth="1"/>
    <col min="2" max="2" width="40.140625" style="2" customWidth="1"/>
    <col min="3" max="3" width="1" style="2" customWidth="1"/>
    <col min="4" max="4" width="13" style="2" bestFit="1" customWidth="1"/>
    <col min="5" max="5" width="1" style="2" customWidth="1"/>
    <col min="6" max="6" width="19.7109375" style="2" bestFit="1" customWidth="1"/>
    <col min="7" max="7" width="1" style="2" customWidth="1"/>
    <col min="8" max="8" width="19.7109375" style="2" bestFit="1" customWidth="1"/>
    <col min="9" max="9" width="1" style="2" customWidth="1"/>
    <col min="10" max="10" width="19" style="2" customWidth="1"/>
    <col min="11" max="11" width="1" style="2" customWidth="1"/>
    <col min="12" max="12" width="19.42578125" style="2" customWidth="1"/>
    <col min="13" max="13" width="1" style="2" customWidth="1"/>
    <col min="14" max="14" width="22" style="2" customWidth="1"/>
    <col min="15" max="15" width="1" style="2" customWidth="1"/>
    <col min="16" max="16" width="23" style="2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</row>
    <row r="3" spans="2:28" ht="30">
      <c r="B3" s="104" t="s">
        <v>50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</row>
    <row r="4" spans="2:28" ht="30">
      <c r="B4" s="104" t="s">
        <v>153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</row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121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23" t="s">
        <v>2</v>
      </c>
      <c r="D8" s="104" t="s">
        <v>52</v>
      </c>
      <c r="E8" s="104" t="s">
        <v>52</v>
      </c>
      <c r="F8" s="104" t="s">
        <v>52</v>
      </c>
      <c r="G8" s="104" t="s">
        <v>52</v>
      </c>
      <c r="H8" s="104" t="s">
        <v>52</v>
      </c>
      <c r="I8" s="104" t="s">
        <v>52</v>
      </c>
      <c r="J8" s="104" t="s">
        <v>52</v>
      </c>
      <c r="L8" s="104" t="s">
        <v>53</v>
      </c>
      <c r="M8" s="104" t="s">
        <v>53</v>
      </c>
      <c r="N8" s="104" t="s">
        <v>53</v>
      </c>
      <c r="O8" s="104" t="s">
        <v>53</v>
      </c>
      <c r="P8" s="104" t="s">
        <v>53</v>
      </c>
      <c r="Q8" s="104" t="s">
        <v>53</v>
      </c>
      <c r="R8" s="104" t="s">
        <v>53</v>
      </c>
    </row>
    <row r="9" spans="2:28" s="4" customFormat="1" ht="63" customHeight="1">
      <c r="B9" s="123" t="s">
        <v>2</v>
      </c>
      <c r="D9" s="107" t="s">
        <v>6</v>
      </c>
      <c r="E9" s="48"/>
      <c r="F9" s="107" t="s">
        <v>66</v>
      </c>
      <c r="G9" s="48"/>
      <c r="H9" s="107" t="s">
        <v>67</v>
      </c>
      <c r="I9" s="48"/>
      <c r="J9" s="107" t="s">
        <v>69</v>
      </c>
      <c r="L9" s="107" t="s">
        <v>6</v>
      </c>
      <c r="M9" s="48"/>
      <c r="N9" s="107" t="s">
        <v>66</v>
      </c>
      <c r="O9" s="48"/>
      <c r="P9" s="107" t="s">
        <v>67</v>
      </c>
      <c r="Q9" s="48"/>
      <c r="R9" s="107" t="s">
        <v>69</v>
      </c>
    </row>
    <row r="10" spans="2:28">
      <c r="B10" s="2" t="s">
        <v>120</v>
      </c>
      <c r="C10" s="99"/>
      <c r="D10" s="3">
        <v>1749069</v>
      </c>
      <c r="E10" s="3"/>
      <c r="F10" s="3">
        <v>9929030117</v>
      </c>
      <c r="G10" s="3"/>
      <c r="H10" s="3">
        <v>9840827150</v>
      </c>
      <c r="I10" s="3"/>
      <c r="J10" s="3">
        <v>88202967</v>
      </c>
      <c r="K10" s="3"/>
      <c r="L10" s="3">
        <v>1749069</v>
      </c>
      <c r="M10" s="3"/>
      <c r="N10" s="3">
        <v>9929030117</v>
      </c>
      <c r="O10" s="3"/>
      <c r="P10" s="3">
        <v>9840827150</v>
      </c>
      <c r="Q10" s="3"/>
      <c r="R10" s="3">
        <v>88202967</v>
      </c>
    </row>
    <row r="11" spans="2:28">
      <c r="B11" s="2" t="s">
        <v>133</v>
      </c>
      <c r="C11" s="99"/>
      <c r="D11" s="3">
        <v>0</v>
      </c>
      <c r="E11" s="3"/>
      <c r="F11" s="3">
        <v>0</v>
      </c>
      <c r="G11" s="3"/>
      <c r="H11" s="3">
        <v>0</v>
      </c>
      <c r="I11" s="3"/>
      <c r="J11" s="3">
        <v>0</v>
      </c>
      <c r="K11" s="3"/>
      <c r="L11" s="3">
        <v>2177350</v>
      </c>
      <c r="M11" s="3"/>
      <c r="N11" s="3">
        <v>5218355876</v>
      </c>
      <c r="O11" s="3"/>
      <c r="P11" s="3">
        <v>5164245920</v>
      </c>
      <c r="Q11" s="3"/>
      <c r="R11" s="3">
        <v>54109956</v>
      </c>
    </row>
    <row r="12" spans="2:28">
      <c r="B12" s="2" t="s">
        <v>119</v>
      </c>
      <c r="C12" s="99"/>
      <c r="D12" s="3">
        <v>0</v>
      </c>
      <c r="E12" s="3"/>
      <c r="F12" s="3">
        <v>0</v>
      </c>
      <c r="G12" s="3"/>
      <c r="H12" s="3">
        <v>0</v>
      </c>
      <c r="I12" s="3"/>
      <c r="J12" s="3">
        <v>0</v>
      </c>
      <c r="K12" s="3"/>
      <c r="L12" s="3">
        <v>3000</v>
      </c>
      <c r="M12" s="3"/>
      <c r="N12" s="3">
        <v>2738508559</v>
      </c>
      <c r="O12" s="3"/>
      <c r="P12" s="3">
        <v>2693331746</v>
      </c>
      <c r="Q12" s="3"/>
      <c r="R12" s="3">
        <v>45176813</v>
      </c>
    </row>
    <row r="13" spans="2:28" ht="19.5" customHeight="1">
      <c r="B13" s="2" t="s">
        <v>144</v>
      </c>
      <c r="C13" s="99"/>
      <c r="D13" s="3">
        <v>0</v>
      </c>
      <c r="E13" s="3"/>
      <c r="F13" s="3">
        <v>0</v>
      </c>
      <c r="G13" s="3"/>
      <c r="H13" s="3">
        <v>0</v>
      </c>
      <c r="I13" s="3"/>
      <c r="J13" s="3">
        <v>0</v>
      </c>
      <c r="K13" s="3"/>
      <c r="L13" s="3">
        <v>3300</v>
      </c>
      <c r="M13" s="3"/>
      <c r="N13" s="3">
        <v>2934455035</v>
      </c>
      <c r="O13" s="3"/>
      <c r="P13" s="3">
        <v>2891265863</v>
      </c>
      <c r="Q13" s="3"/>
      <c r="R13" s="3">
        <v>43189172</v>
      </c>
    </row>
    <row r="14" spans="2:28" ht="19.5" customHeight="1">
      <c r="B14" s="2" t="s">
        <v>151</v>
      </c>
      <c r="C14" s="99"/>
      <c r="D14" s="3">
        <v>0</v>
      </c>
      <c r="E14" s="3"/>
      <c r="F14" s="3">
        <v>0</v>
      </c>
      <c r="G14" s="3"/>
      <c r="H14" s="3">
        <v>0</v>
      </c>
      <c r="I14" s="3"/>
      <c r="J14" s="3">
        <v>0</v>
      </c>
      <c r="K14" s="3"/>
      <c r="L14" s="3">
        <v>500</v>
      </c>
      <c r="M14" s="3"/>
      <c r="N14" s="3">
        <v>346032272</v>
      </c>
      <c r="O14" s="3"/>
      <c r="P14" s="3">
        <v>338068713</v>
      </c>
      <c r="Q14" s="3"/>
      <c r="R14" s="3">
        <v>7963559</v>
      </c>
    </row>
    <row r="15" spans="2:28" ht="19.5" customHeight="1">
      <c r="B15" s="2" t="s">
        <v>125</v>
      </c>
      <c r="C15" s="99"/>
      <c r="D15" s="3">
        <v>1424824</v>
      </c>
      <c r="E15" s="3"/>
      <c r="F15" s="3">
        <v>2409311017</v>
      </c>
      <c r="G15" s="3"/>
      <c r="H15" s="3">
        <v>2504100233</v>
      </c>
      <c r="I15" s="3"/>
      <c r="J15" s="3">
        <v>-94789216</v>
      </c>
      <c r="K15" s="3"/>
      <c r="L15" s="3">
        <v>2893188</v>
      </c>
      <c r="M15" s="3"/>
      <c r="N15" s="3">
        <v>4836671171</v>
      </c>
      <c r="O15" s="3"/>
      <c r="P15" s="3">
        <v>5084721159</v>
      </c>
      <c r="Q15" s="3"/>
      <c r="R15" s="3">
        <v>-248049988</v>
      </c>
    </row>
    <row r="16" spans="2:28">
      <c r="B16" s="2" t="s">
        <v>136</v>
      </c>
      <c r="D16" s="3">
        <v>0</v>
      </c>
      <c r="F16" s="3">
        <v>0</v>
      </c>
      <c r="H16" s="3">
        <v>0</v>
      </c>
      <c r="J16" s="3">
        <v>0</v>
      </c>
      <c r="L16" s="3">
        <v>319700</v>
      </c>
      <c r="N16" s="3">
        <v>6022268048</v>
      </c>
      <c r="P16" s="3">
        <v>6438265317</v>
      </c>
      <c r="R16" s="3">
        <v>-415997269</v>
      </c>
    </row>
    <row r="17" spans="2:18" ht="21.75" thickBot="1">
      <c r="B17" s="30" t="s">
        <v>86</v>
      </c>
      <c r="D17" s="9"/>
      <c r="F17" s="9">
        <f>SUM(F10:F16)</f>
        <v>12338341134</v>
      </c>
      <c r="H17" s="9">
        <f>SUM(H10:H16)</f>
        <v>12344927383</v>
      </c>
      <c r="J17" s="9">
        <f>SUM(J10:J16)</f>
        <v>-6586249</v>
      </c>
      <c r="L17" s="9">
        <f>SUM(L10:L16)</f>
        <v>7146107</v>
      </c>
      <c r="N17" s="9">
        <f>SUM(N10:N16)</f>
        <v>32025321078</v>
      </c>
      <c r="P17" s="9">
        <f>SUM(P10:P16)</f>
        <v>32450725868</v>
      </c>
      <c r="R17" s="9">
        <f>SUM(R10:R16)</f>
        <v>-425404790</v>
      </c>
    </row>
    <row r="18" spans="2:18" ht="21.75" thickTop="1"/>
    <row r="19" spans="2:18" ht="26.25">
      <c r="J19" s="26">
        <v>12</v>
      </c>
    </row>
  </sheetData>
  <sortState xmlns:xlrd2="http://schemas.microsoft.com/office/spreadsheetml/2017/richdata2" ref="B10:R15">
    <sortCondition descending="1" ref="R10:R15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4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2"/>
    <pageSetUpPr fitToPage="1"/>
  </sheetPr>
  <dimension ref="B2:AB16"/>
  <sheetViews>
    <sheetView rightToLeft="1" view="pageBreakPreview" topLeftCell="A4" zoomScale="60" zoomScaleNormal="100" workbookViewId="0">
      <selection activeCell="F15" sqref="F15"/>
    </sheetView>
  </sheetViews>
  <sheetFormatPr defaultRowHeight="21"/>
  <cols>
    <col min="1" max="1" width="3.5703125" style="1" customWidth="1"/>
    <col min="2" max="2" width="35.140625" style="69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6.140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6.140625" style="1" bestFit="1" customWidth="1"/>
    <col min="17" max="17" width="1.28515625" style="1" customWidth="1"/>
    <col min="18" max="18" width="18.2851562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6"/>
      <c r="R2" s="16"/>
      <c r="S2" s="16"/>
      <c r="T2" s="16"/>
      <c r="U2" s="16"/>
    </row>
    <row r="3" spans="2:28" ht="30">
      <c r="B3" s="104" t="s">
        <v>50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6"/>
      <c r="R3" s="16"/>
    </row>
    <row r="4" spans="2:28" ht="30">
      <c r="B4" s="104" t="s">
        <v>153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6"/>
      <c r="R4" s="16"/>
    </row>
    <row r="6" spans="2:28" s="2" customFormat="1" ht="30">
      <c r="B6" s="87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129" t="s">
        <v>113</v>
      </c>
      <c r="C7" s="129"/>
      <c r="D7" s="129"/>
      <c r="E7" s="129"/>
      <c r="F7" s="129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15" customFormat="1">
      <c r="B8" s="106" t="s">
        <v>54</v>
      </c>
      <c r="D8" s="106" t="s">
        <v>52</v>
      </c>
      <c r="E8" s="106" t="s">
        <v>52</v>
      </c>
      <c r="F8" s="106" t="s">
        <v>52</v>
      </c>
      <c r="G8" s="106" t="s">
        <v>52</v>
      </c>
      <c r="H8" s="106" t="s">
        <v>52</v>
      </c>
      <c r="I8" s="106" t="s">
        <v>52</v>
      </c>
      <c r="J8" s="106" t="s">
        <v>52</v>
      </c>
      <c r="L8" s="106" t="s">
        <v>53</v>
      </c>
      <c r="M8" s="106" t="s">
        <v>53</v>
      </c>
      <c r="N8" s="106" t="s">
        <v>53</v>
      </c>
      <c r="O8" s="106" t="s">
        <v>53</v>
      </c>
      <c r="P8" s="106" t="s">
        <v>53</v>
      </c>
      <c r="Q8" s="106" t="s">
        <v>53</v>
      </c>
      <c r="R8" s="106" t="s">
        <v>53</v>
      </c>
    </row>
    <row r="9" spans="2:28" s="52" customFormat="1" ht="54" customHeight="1">
      <c r="B9" s="106" t="s">
        <v>54</v>
      </c>
      <c r="D9" s="126" t="s">
        <v>74</v>
      </c>
      <c r="E9" s="90"/>
      <c r="F9" s="126" t="s">
        <v>71</v>
      </c>
      <c r="G9" s="90"/>
      <c r="H9" s="126" t="s">
        <v>72</v>
      </c>
      <c r="I9" s="90"/>
      <c r="J9" s="126" t="s">
        <v>75</v>
      </c>
      <c r="K9" s="91"/>
      <c r="L9" s="126" t="s">
        <v>74</v>
      </c>
      <c r="M9" s="90"/>
      <c r="N9" s="126" t="s">
        <v>71</v>
      </c>
      <c r="O9" s="90"/>
      <c r="P9" s="126" t="s">
        <v>72</v>
      </c>
      <c r="Q9" s="90"/>
      <c r="R9" s="126" t="s">
        <v>75</v>
      </c>
    </row>
    <row r="10" spans="2:28" s="52" customFormat="1" ht="26.25">
      <c r="B10" s="89" t="s">
        <v>119</v>
      </c>
      <c r="C10" s="99"/>
      <c r="D10" s="80">
        <v>0</v>
      </c>
      <c r="E10" s="80"/>
      <c r="F10" s="80">
        <v>1386519</v>
      </c>
      <c r="G10" s="80"/>
      <c r="H10" s="80">
        <v>0</v>
      </c>
      <c r="I10" s="80"/>
      <c r="J10" s="80">
        <v>1386519</v>
      </c>
      <c r="K10" s="80"/>
      <c r="L10" s="80">
        <v>0</v>
      </c>
      <c r="M10" s="80"/>
      <c r="N10" s="80">
        <v>2736085</v>
      </c>
      <c r="O10" s="80"/>
      <c r="P10" s="80">
        <v>45176813</v>
      </c>
      <c r="Q10" s="80"/>
      <c r="R10" s="80">
        <v>47912898</v>
      </c>
    </row>
    <row r="11" spans="2:28" s="52" customFormat="1" ht="26.25">
      <c r="B11" s="89" t="s">
        <v>144</v>
      </c>
      <c r="C11" s="99"/>
      <c r="D11" s="80">
        <v>0</v>
      </c>
      <c r="E11" s="80"/>
      <c r="F11" s="80">
        <v>0</v>
      </c>
      <c r="G11" s="80"/>
      <c r="H11" s="80">
        <v>0</v>
      </c>
      <c r="I11" s="80"/>
      <c r="J11" s="80">
        <v>0</v>
      </c>
      <c r="K11" s="80"/>
      <c r="L11" s="80">
        <v>0</v>
      </c>
      <c r="M11" s="80"/>
      <c r="N11" s="80">
        <v>0</v>
      </c>
      <c r="O11" s="80"/>
      <c r="P11" s="80">
        <v>43189172</v>
      </c>
      <c r="Q11" s="80"/>
      <c r="R11" s="80">
        <v>43189172</v>
      </c>
    </row>
    <row r="12" spans="2:28" s="52" customFormat="1" ht="26.25">
      <c r="B12" s="89" t="s">
        <v>151</v>
      </c>
      <c r="C12" s="99"/>
      <c r="D12" s="80">
        <v>0</v>
      </c>
      <c r="E12" s="80"/>
      <c r="F12" s="80">
        <v>0</v>
      </c>
      <c r="G12" s="80"/>
      <c r="H12" s="80">
        <v>0</v>
      </c>
      <c r="I12" s="80"/>
      <c r="J12" s="80">
        <v>0</v>
      </c>
      <c r="K12" s="80"/>
      <c r="L12" s="80">
        <v>0</v>
      </c>
      <c r="M12" s="80"/>
      <c r="N12" s="80">
        <v>0</v>
      </c>
      <c r="O12" s="80"/>
      <c r="P12" s="80">
        <v>7963559</v>
      </c>
      <c r="Q12" s="80"/>
      <c r="R12" s="80">
        <v>7963559</v>
      </c>
    </row>
    <row r="13" spans="2:28" s="52" customFormat="1" ht="26.25">
      <c r="B13" s="89" t="s">
        <v>116</v>
      </c>
      <c r="C13" s="99"/>
      <c r="D13" s="80">
        <v>0</v>
      </c>
      <c r="E13" s="80"/>
      <c r="F13" s="80">
        <v>899027</v>
      </c>
      <c r="G13" s="80"/>
      <c r="H13" s="80">
        <v>0</v>
      </c>
      <c r="I13" s="80"/>
      <c r="J13" s="80">
        <v>899027</v>
      </c>
      <c r="K13" s="80"/>
      <c r="L13" s="80">
        <v>0</v>
      </c>
      <c r="M13" s="80"/>
      <c r="N13" s="80">
        <v>2424560</v>
      </c>
      <c r="O13" s="80"/>
      <c r="P13" s="80">
        <v>0</v>
      </c>
      <c r="Q13" s="80"/>
      <c r="R13" s="80">
        <v>2424560</v>
      </c>
    </row>
    <row r="14" spans="2:28" ht="27" thickBot="1">
      <c r="B14" s="88" t="s">
        <v>86</v>
      </c>
      <c r="D14" s="71">
        <f>SUM(D10:D13)</f>
        <v>0</v>
      </c>
      <c r="E14" s="83"/>
      <c r="F14" s="71">
        <f>SUM(F10:F13)</f>
        <v>2285546</v>
      </c>
      <c r="G14" s="80"/>
      <c r="H14" s="71">
        <f>SUM(H10:H13)</f>
        <v>0</v>
      </c>
      <c r="I14" s="80"/>
      <c r="J14" s="71">
        <f>SUM(J10:J13)</f>
        <v>2285546</v>
      </c>
      <c r="K14" s="80"/>
      <c r="L14" s="71">
        <f>SUM(L10:L13)</f>
        <v>0</v>
      </c>
      <c r="M14" s="80"/>
      <c r="N14" s="71">
        <f>SUM(N10:N13)</f>
        <v>5160645</v>
      </c>
      <c r="O14" s="80"/>
      <c r="P14" s="71">
        <f>SUM(P10:P13)</f>
        <v>96329544</v>
      </c>
      <c r="Q14" s="80"/>
      <c r="R14" s="71">
        <f>SUM(R10:R13)</f>
        <v>101490189</v>
      </c>
    </row>
    <row r="15" spans="2:28" ht="27" thickTop="1">
      <c r="D15" s="80"/>
      <c r="E15" s="83"/>
      <c r="G15" s="80"/>
      <c r="I15" s="80"/>
      <c r="K15" s="80"/>
      <c r="M15" s="80"/>
      <c r="O15" s="80"/>
      <c r="Q15" s="80"/>
    </row>
    <row r="16" spans="2:28" ht="30">
      <c r="J16" s="55">
        <v>13</v>
      </c>
    </row>
  </sheetData>
  <sortState xmlns:xlrd2="http://schemas.microsoft.com/office/spreadsheetml/2017/richdata2" ref="B10:R13">
    <sortCondition descending="1" ref="R10:R13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/>
    <pageSetUpPr fitToPage="1"/>
  </sheetPr>
  <dimension ref="B2:AB17"/>
  <sheetViews>
    <sheetView rightToLeft="1" view="pageBreakPreview" zoomScaleNormal="100" zoomScaleSheetLayoutView="100" workbookViewId="0">
      <selection activeCell="F16" sqref="F16"/>
    </sheetView>
  </sheetViews>
  <sheetFormatPr defaultRowHeight="21.75" customHeight="1"/>
  <cols>
    <col min="1" max="1" width="3" style="2" customWidth="1"/>
    <col min="2" max="2" width="50.14062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2:28" ht="27" customHeight="1">
      <c r="B3" s="104" t="s">
        <v>50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2:28" ht="27" customHeight="1">
      <c r="B4" s="104" t="s">
        <v>153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2:28" ht="73.5" customHeight="1"/>
    <row r="6" spans="2:28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30">
      <c r="B7" s="13" t="s">
        <v>110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4" customFormat="1" ht="21.75" customHeight="1">
      <c r="B9" s="108" t="s">
        <v>76</v>
      </c>
      <c r="C9" s="108" t="s">
        <v>76</v>
      </c>
      <c r="D9" s="108" t="s">
        <v>76</v>
      </c>
      <c r="F9" s="108" t="s">
        <v>52</v>
      </c>
      <c r="G9" s="108" t="s">
        <v>52</v>
      </c>
      <c r="H9" s="108" t="s">
        <v>52</v>
      </c>
      <c r="J9" s="108" t="s">
        <v>53</v>
      </c>
      <c r="K9" s="108" t="s">
        <v>53</v>
      </c>
      <c r="L9" s="108" t="s">
        <v>53</v>
      </c>
    </row>
    <row r="10" spans="2:28" s="42" customFormat="1" ht="50.25" customHeight="1">
      <c r="B10" s="127" t="s">
        <v>77</v>
      </c>
      <c r="D10" s="127" t="s">
        <v>37</v>
      </c>
      <c r="F10" s="127" t="s">
        <v>78</v>
      </c>
      <c r="H10" s="127" t="s">
        <v>79</v>
      </c>
      <c r="J10" s="125" t="s">
        <v>78</v>
      </c>
      <c r="L10" s="127" t="s">
        <v>79</v>
      </c>
    </row>
    <row r="11" spans="2:28" s="4" customFormat="1" ht="21.75" customHeight="1">
      <c r="B11" s="4" t="s">
        <v>122</v>
      </c>
      <c r="C11" s="99"/>
      <c r="D11" s="4" t="s">
        <v>123</v>
      </c>
      <c r="E11" s="99"/>
      <c r="F11" s="67">
        <v>1510398</v>
      </c>
      <c r="G11" s="67"/>
      <c r="H11" s="67" t="s">
        <v>59</v>
      </c>
      <c r="I11" s="67"/>
      <c r="J11" s="67">
        <v>2809770</v>
      </c>
      <c r="L11" s="48" t="s">
        <v>59</v>
      </c>
    </row>
    <row r="12" spans="2:28" s="4" customFormat="1" ht="21.75" customHeight="1">
      <c r="B12" s="4" t="s">
        <v>139</v>
      </c>
      <c r="C12" s="99"/>
      <c r="D12" s="4" t="s">
        <v>141</v>
      </c>
      <c r="E12" s="99"/>
      <c r="F12" s="67">
        <v>4062</v>
      </c>
      <c r="G12" s="67"/>
      <c r="H12" s="67" t="s">
        <v>59</v>
      </c>
      <c r="I12" s="67"/>
      <c r="J12" s="67">
        <v>7847</v>
      </c>
    </row>
    <row r="13" spans="2:28" s="4" customFormat="1" ht="21.75" customHeight="1">
      <c r="B13" s="4" t="s">
        <v>44</v>
      </c>
      <c r="C13" s="99"/>
      <c r="D13" s="4" t="s">
        <v>45</v>
      </c>
      <c r="E13" s="99"/>
      <c r="F13" s="67">
        <v>2524</v>
      </c>
      <c r="G13" s="67"/>
      <c r="H13" s="67" t="s">
        <v>59</v>
      </c>
      <c r="I13" s="67"/>
      <c r="J13" s="67">
        <v>4886</v>
      </c>
    </row>
    <row r="14" spans="2:28" s="4" customFormat="1" ht="21.75" customHeight="1">
      <c r="B14" s="4" t="s">
        <v>47</v>
      </c>
      <c r="C14" s="99"/>
      <c r="D14" s="4" t="s">
        <v>48</v>
      </c>
      <c r="E14" s="99"/>
      <c r="F14" s="67">
        <v>1739</v>
      </c>
      <c r="G14" s="67"/>
      <c r="H14" s="67" t="s">
        <v>59</v>
      </c>
      <c r="I14" s="67"/>
      <c r="J14" s="67">
        <v>3425</v>
      </c>
    </row>
    <row r="15" spans="2:28" ht="21.75" customHeight="1" thickBot="1">
      <c r="B15" s="130" t="s">
        <v>86</v>
      </c>
      <c r="C15" s="130"/>
      <c r="D15" s="130"/>
      <c r="F15" s="71">
        <f>SUM(F11:F14)</f>
        <v>1518723</v>
      </c>
      <c r="H15" s="30"/>
      <c r="J15" s="71">
        <f>SUM(J11:J14)</f>
        <v>2825928</v>
      </c>
      <c r="L15" s="30"/>
    </row>
    <row r="16" spans="2:28" ht="21.75" customHeight="1" thickTop="1"/>
    <row r="17" spans="6:6" ht="30">
      <c r="F17" s="58">
        <v>14</v>
      </c>
    </row>
  </sheetData>
  <sortState xmlns:xlrd2="http://schemas.microsoft.com/office/spreadsheetml/2017/richdata2" ref="B11:J14">
    <sortCondition descending="1" ref="J11:J14"/>
  </sortState>
  <mergeCells count="13">
    <mergeCell ref="B2:L2"/>
    <mergeCell ref="B3:L3"/>
    <mergeCell ref="B4:L4"/>
    <mergeCell ref="B15:D15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8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2"/>
    <pageSetUpPr fitToPage="1"/>
  </sheetPr>
  <dimension ref="B2:AB19"/>
  <sheetViews>
    <sheetView rightToLeft="1" view="pageBreakPreview" topLeftCell="A4" zoomScaleNormal="100" zoomScaleSheetLayoutView="100" workbookViewId="0">
      <selection activeCell="J17" sqref="J17"/>
    </sheetView>
  </sheetViews>
  <sheetFormatPr defaultRowHeight="21"/>
  <cols>
    <col min="1" max="1" width="2.7109375" style="32" customWidth="1"/>
    <col min="2" max="2" width="32.42578125" style="32" customWidth="1"/>
    <col min="3" max="3" width="1" style="32" customWidth="1"/>
    <col min="4" max="4" width="14.85546875" style="32" bestFit="1" customWidth="1"/>
    <col min="5" max="5" width="1" style="32" customWidth="1"/>
    <col min="6" max="6" width="11.7109375" style="32" customWidth="1"/>
    <col min="7" max="7" width="1" style="32" customWidth="1"/>
    <col min="8" max="8" width="10.42578125" style="32" bestFit="1" customWidth="1"/>
    <col min="9" max="9" width="1" style="32" customWidth="1"/>
    <col min="10" max="10" width="13.28515625" style="32" bestFit="1" customWidth="1"/>
    <col min="11" max="11" width="1" style="32" customWidth="1"/>
    <col min="12" max="12" width="11.28515625" style="32" bestFit="1" customWidth="1"/>
    <col min="13" max="13" width="1" style="32" customWidth="1"/>
    <col min="14" max="14" width="13.28515625" style="32" bestFit="1" customWidth="1"/>
    <col min="15" max="15" width="1" style="32" customWidth="1"/>
    <col min="16" max="16" width="14.28515625" style="32" bestFit="1" customWidth="1"/>
    <col min="17" max="17" width="1" style="32" customWidth="1"/>
    <col min="18" max="18" width="11.28515625" style="32" customWidth="1"/>
    <col min="19" max="19" width="1" style="32" customWidth="1"/>
    <col min="20" max="20" width="14.28515625" style="32" bestFit="1" customWidth="1"/>
    <col min="21" max="21" width="1" style="32" customWidth="1"/>
    <col min="22" max="22" width="9.140625" style="32" customWidth="1"/>
    <col min="23" max="16384" width="9.140625" style="32"/>
  </cols>
  <sheetData>
    <row r="2" spans="2:28" ht="30">
      <c r="B2" s="132" t="s">
        <v>0</v>
      </c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</row>
    <row r="3" spans="2:28" ht="30">
      <c r="B3" s="132" t="s">
        <v>50</v>
      </c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</row>
    <row r="4" spans="2:28" ht="30">
      <c r="B4" s="132" t="s">
        <v>153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/>
      <c r="T4" s="132"/>
    </row>
    <row r="5" spans="2:28" s="33" customFormat="1" ht="87" customHeight="1"/>
    <row r="6" spans="2:28" s="2" customFormat="1" ht="30">
      <c r="B6" s="13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s="2" customFormat="1" ht="30">
      <c r="B7" s="68" t="s">
        <v>112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2:28" s="2" customFormat="1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s="33" customFormat="1">
      <c r="B9" s="131" t="s">
        <v>51</v>
      </c>
      <c r="C9" s="131" t="s">
        <v>51</v>
      </c>
      <c r="D9" s="131" t="s">
        <v>51</v>
      </c>
      <c r="E9" s="131" t="s">
        <v>51</v>
      </c>
      <c r="F9" s="131" t="s">
        <v>51</v>
      </c>
      <c r="G9" s="131" t="s">
        <v>51</v>
      </c>
      <c r="H9" s="131" t="s">
        <v>51</v>
      </c>
      <c r="J9" s="131" t="s">
        <v>52</v>
      </c>
      <c r="K9" s="131" t="s">
        <v>52</v>
      </c>
      <c r="L9" s="131" t="s">
        <v>52</v>
      </c>
      <c r="M9" s="131" t="s">
        <v>52</v>
      </c>
      <c r="N9" s="131" t="s">
        <v>52</v>
      </c>
      <c r="P9" s="131" t="s">
        <v>53</v>
      </c>
      <c r="Q9" s="131" t="s">
        <v>53</v>
      </c>
      <c r="R9" s="131" t="s">
        <v>53</v>
      </c>
      <c r="S9" s="131" t="s">
        <v>53</v>
      </c>
      <c r="T9" s="131" t="s">
        <v>53</v>
      </c>
    </row>
    <row r="10" spans="2:28" s="35" customFormat="1" ht="60" customHeight="1">
      <c r="B10" s="134" t="s">
        <v>54</v>
      </c>
      <c r="C10" s="38"/>
      <c r="D10" s="134" t="s">
        <v>55</v>
      </c>
      <c r="E10" s="38"/>
      <c r="F10" s="134" t="s">
        <v>23</v>
      </c>
      <c r="G10" s="38"/>
      <c r="H10" s="134" t="s">
        <v>24</v>
      </c>
      <c r="J10" s="134" t="s">
        <v>56</v>
      </c>
      <c r="K10" s="38"/>
      <c r="L10" s="134" t="s">
        <v>57</v>
      </c>
      <c r="M10" s="38"/>
      <c r="N10" s="134" t="s">
        <v>58</v>
      </c>
      <c r="P10" s="134" t="s">
        <v>56</v>
      </c>
      <c r="Q10" s="38"/>
      <c r="R10" s="134" t="s">
        <v>57</v>
      </c>
      <c r="S10" s="38"/>
      <c r="T10" s="134" t="s">
        <v>58</v>
      </c>
    </row>
    <row r="11" spans="2:28" s="33" customFormat="1">
      <c r="B11" s="98" t="s">
        <v>122</v>
      </c>
      <c r="C11" s="99"/>
      <c r="D11" s="34">
        <v>30</v>
      </c>
      <c r="E11" s="34"/>
      <c r="F11" s="34" t="s">
        <v>59</v>
      </c>
      <c r="G11" s="34"/>
      <c r="H11" s="34">
        <v>0</v>
      </c>
      <c r="I11" s="34"/>
      <c r="J11" s="34">
        <v>1510398</v>
      </c>
      <c r="K11" s="34"/>
      <c r="L11" s="34">
        <v>0</v>
      </c>
      <c r="M11" s="34"/>
      <c r="N11" s="34">
        <v>1510398</v>
      </c>
      <c r="O11" s="34"/>
      <c r="P11" s="34">
        <v>2809770</v>
      </c>
      <c r="Q11" s="34"/>
      <c r="R11" s="34">
        <v>0</v>
      </c>
      <c r="S11" s="34"/>
      <c r="T11" s="34">
        <v>2809770</v>
      </c>
    </row>
    <row r="12" spans="2:28" s="33" customFormat="1">
      <c r="B12" s="98" t="s">
        <v>139</v>
      </c>
      <c r="C12" s="99"/>
      <c r="D12" s="34">
        <v>9</v>
      </c>
      <c r="E12" s="34"/>
      <c r="F12" s="34" t="s">
        <v>59</v>
      </c>
      <c r="G12" s="34"/>
      <c r="H12" s="34">
        <v>0</v>
      </c>
      <c r="I12" s="34"/>
      <c r="J12" s="34">
        <v>4062</v>
      </c>
      <c r="K12" s="34"/>
      <c r="L12" s="34">
        <v>0</v>
      </c>
      <c r="M12" s="34"/>
      <c r="N12" s="34">
        <v>4062</v>
      </c>
      <c r="O12" s="34"/>
      <c r="P12" s="34">
        <v>7847</v>
      </c>
      <c r="Q12" s="34"/>
      <c r="R12" s="34">
        <v>0</v>
      </c>
      <c r="S12" s="34"/>
      <c r="T12" s="34">
        <v>7847</v>
      </c>
    </row>
    <row r="13" spans="2:28" s="33" customFormat="1">
      <c r="B13" s="98" t="s">
        <v>44</v>
      </c>
      <c r="C13" s="99"/>
      <c r="D13" s="34">
        <v>27</v>
      </c>
      <c r="E13" s="34"/>
      <c r="F13" s="34" t="s">
        <v>59</v>
      </c>
      <c r="G13" s="34"/>
      <c r="H13" s="34">
        <v>0</v>
      </c>
      <c r="I13" s="34"/>
      <c r="J13" s="34">
        <v>2524</v>
      </c>
      <c r="K13" s="34"/>
      <c r="L13" s="34">
        <v>0</v>
      </c>
      <c r="M13" s="34"/>
      <c r="N13" s="34">
        <v>2524</v>
      </c>
      <c r="O13" s="34"/>
      <c r="P13" s="34">
        <v>4886</v>
      </c>
      <c r="Q13" s="34"/>
      <c r="R13" s="34">
        <v>0</v>
      </c>
      <c r="S13" s="34"/>
      <c r="T13" s="34">
        <v>4886</v>
      </c>
    </row>
    <row r="14" spans="2:28" s="33" customFormat="1">
      <c r="B14" s="98" t="s">
        <v>47</v>
      </c>
      <c r="C14" s="99"/>
      <c r="D14" s="34">
        <v>17</v>
      </c>
      <c r="E14" s="34"/>
      <c r="F14" s="34" t="s">
        <v>59</v>
      </c>
      <c r="G14" s="34"/>
      <c r="H14" s="34">
        <v>0</v>
      </c>
      <c r="I14" s="34"/>
      <c r="J14" s="34">
        <v>1739</v>
      </c>
      <c r="K14" s="34"/>
      <c r="L14" s="34">
        <v>0</v>
      </c>
      <c r="M14" s="34"/>
      <c r="N14" s="34">
        <v>1739</v>
      </c>
      <c r="O14" s="34"/>
      <c r="P14" s="34">
        <v>3425</v>
      </c>
      <c r="Q14" s="34"/>
      <c r="R14" s="34">
        <v>0</v>
      </c>
      <c r="S14" s="34"/>
      <c r="T14" s="34">
        <v>3425</v>
      </c>
    </row>
    <row r="15" spans="2:28" s="33" customFormat="1">
      <c r="D15" s="34"/>
      <c r="H15" s="34"/>
      <c r="J15" s="36"/>
      <c r="K15" s="37"/>
      <c r="L15" s="36"/>
      <c r="M15" s="37"/>
      <c r="N15" s="36"/>
      <c r="O15" s="37"/>
      <c r="P15" s="36"/>
      <c r="Q15" s="37"/>
      <c r="R15" s="36"/>
      <c r="S15" s="37"/>
      <c r="T15" s="36"/>
    </row>
    <row r="16" spans="2:28" s="33" customFormat="1" ht="21.75" thickBot="1">
      <c r="B16" s="133" t="s">
        <v>86</v>
      </c>
      <c r="C16" s="133"/>
      <c r="D16" s="133"/>
      <c r="E16" s="133"/>
      <c r="F16" s="133"/>
      <c r="G16" s="133"/>
      <c r="H16" s="133"/>
      <c r="J16" s="40">
        <f>SUM(J11:J15)</f>
        <v>1518723</v>
      </c>
      <c r="L16" s="40">
        <f>SUM(L11:L15)</f>
        <v>0</v>
      </c>
      <c r="N16" s="40">
        <f>SUM(N11:N15)</f>
        <v>1518723</v>
      </c>
      <c r="P16" s="40">
        <f>SUM(P11:P15)</f>
        <v>2825928</v>
      </c>
      <c r="R16" s="40">
        <f>SUM(R11:R15)</f>
        <v>0</v>
      </c>
      <c r="T16" s="40">
        <f>SUM(T11:T15)</f>
        <v>2825928</v>
      </c>
    </row>
    <row r="17" spans="10:10" ht="21.75" thickTop="1"/>
    <row r="19" spans="10:10" ht="30">
      <c r="J19" s="62">
        <v>15</v>
      </c>
    </row>
  </sheetData>
  <sortState xmlns:xlrd2="http://schemas.microsoft.com/office/spreadsheetml/2017/richdata2" ref="B11:T14">
    <sortCondition descending="1" ref="T11:T14"/>
  </sortState>
  <mergeCells count="17">
    <mergeCell ref="H10"/>
    <mergeCell ref="B9:H9"/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</mergeCells>
  <printOptions horizontalCentered="1" verticalCentered="1"/>
  <pageMargins left="0.7" right="0.7" top="0.75" bottom="0.75" header="0.3" footer="0.3"/>
  <pageSetup paperSize="9" scale="82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2"/>
    <pageSetUpPr fitToPage="1"/>
  </sheetPr>
  <dimension ref="A2:AB19"/>
  <sheetViews>
    <sheetView rightToLeft="1" view="pageBreakPreview" topLeftCell="A2" zoomScale="85" zoomScaleNormal="85" zoomScaleSheetLayoutView="85" workbookViewId="0">
      <selection activeCell="F16" sqref="F16"/>
    </sheetView>
  </sheetViews>
  <sheetFormatPr defaultRowHeight="21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9" style="2" bestFit="1" customWidth="1"/>
    <col min="7" max="7" width="1" style="2" customWidth="1"/>
    <col min="8" max="8" width="9.140625" style="2" customWidth="1"/>
    <col min="9" max="16384" width="9.140625" style="2"/>
  </cols>
  <sheetData>
    <row r="2" spans="2:28" ht="30">
      <c r="B2" s="104" t="s">
        <v>0</v>
      </c>
      <c r="C2" s="104"/>
      <c r="D2" s="104"/>
      <c r="E2" s="104"/>
      <c r="F2" s="104"/>
    </row>
    <row r="3" spans="2:28" ht="30">
      <c r="B3" s="104" t="s">
        <v>50</v>
      </c>
      <c r="C3" s="104"/>
      <c r="D3" s="104"/>
      <c r="E3" s="104"/>
      <c r="F3" s="104"/>
    </row>
    <row r="4" spans="2:28" ht="30">
      <c r="B4" s="104" t="s">
        <v>153</v>
      </c>
      <c r="C4" s="104"/>
      <c r="D4" s="104"/>
      <c r="E4" s="104"/>
      <c r="F4" s="104"/>
    </row>
    <row r="5" spans="2:28" ht="125.25" customHeight="1"/>
    <row r="6" spans="2:28" s="25" customFormat="1" ht="24">
      <c r="B6" s="63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2:28" s="25" customFormat="1" ht="24">
      <c r="B7" s="63" t="s">
        <v>111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</row>
    <row r="8" spans="2:28" ht="30">
      <c r="B8" s="1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</row>
    <row r="9" spans="2:28" ht="30">
      <c r="B9" s="123" t="s">
        <v>80</v>
      </c>
      <c r="D9" s="104" t="s">
        <v>52</v>
      </c>
      <c r="F9" s="104" t="s">
        <v>154</v>
      </c>
    </row>
    <row r="10" spans="2:28" ht="30">
      <c r="B10" s="136" t="s">
        <v>80</v>
      </c>
      <c r="D10" s="137" t="s">
        <v>40</v>
      </c>
      <c r="F10" s="137" t="s">
        <v>40</v>
      </c>
    </row>
    <row r="11" spans="2:28" ht="26.25">
      <c r="B11" s="26" t="s">
        <v>80</v>
      </c>
      <c r="C11" s="99"/>
      <c r="D11" s="92">
        <v>30318472</v>
      </c>
      <c r="E11" s="92"/>
      <c r="F11" s="92">
        <v>88167911</v>
      </c>
    </row>
    <row r="12" spans="2:28" ht="26.25">
      <c r="B12" s="26" t="s">
        <v>82</v>
      </c>
      <c r="C12" s="99"/>
      <c r="D12" s="92">
        <v>272647</v>
      </c>
      <c r="E12" s="92"/>
      <c r="F12" s="92">
        <v>272699</v>
      </c>
    </row>
    <row r="13" spans="2:28" ht="26.25" hidden="1">
      <c r="B13" s="26" t="s">
        <v>81</v>
      </c>
      <c r="C13" s="26"/>
      <c r="D13" s="92">
        <v>0</v>
      </c>
      <c r="E13" s="93"/>
      <c r="F13" s="92">
        <v>0</v>
      </c>
    </row>
    <row r="14" spans="2:28" ht="26.25">
      <c r="B14" s="26"/>
      <c r="C14" s="26"/>
      <c r="D14" s="92"/>
      <c r="E14" s="93"/>
      <c r="F14" s="92"/>
    </row>
    <row r="15" spans="2:28" ht="27" thickBot="1">
      <c r="B15" s="94" t="s">
        <v>86</v>
      </c>
      <c r="C15" s="26"/>
      <c r="D15" s="95">
        <f>SUM(D11:D14)</f>
        <v>30591119</v>
      </c>
      <c r="E15" s="93"/>
      <c r="F15" s="95">
        <f>SUM(F11:F14)</f>
        <v>88440610</v>
      </c>
    </row>
    <row r="16" spans="2:28" ht="21.75" thickTop="1"/>
    <row r="17" spans="1:6" ht="85.5" customHeight="1"/>
    <row r="18" spans="1:6" ht="85.5" customHeight="1"/>
    <row r="19" spans="1:6" ht="30">
      <c r="A19" s="135">
        <v>16</v>
      </c>
      <c r="B19" s="135"/>
      <c r="C19" s="135"/>
      <c r="D19" s="135"/>
      <c r="E19" s="135"/>
      <c r="F19" s="135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8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tabSelected="1" view="pageBreakPreview" zoomScaleNormal="100" zoomScaleSheetLayoutView="100" workbookViewId="0">
      <selection activeCell="G13" sqref="G13"/>
    </sheetView>
  </sheetViews>
  <sheetFormatPr defaultRowHeight="21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9.140625" style="2" customWidth="1"/>
    <col min="12" max="12" width="1" style="2" customWidth="1"/>
    <col min="13" max="13" width="18.42578125" style="2" bestFit="1" customWidth="1"/>
    <col min="14" max="14" width="1" style="2" customWidth="1"/>
    <col min="15" max="15" width="25.42578125" style="2" bestFit="1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>
      <c r="C2" s="104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</row>
    <row r="3" spans="3:17" ht="30">
      <c r="C3" s="104" t="s">
        <v>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</row>
    <row r="4" spans="3:17" ht="30">
      <c r="C4" s="104" t="s">
        <v>153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</row>
    <row r="5" spans="3:17" ht="30"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</row>
    <row r="6" spans="3:17" ht="30"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</row>
    <row r="7" spans="3:17" ht="30">
      <c r="C7" s="54" t="s">
        <v>87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</row>
    <row r="9" spans="3:17" s="6" customFormat="1" ht="34.5" customHeight="1">
      <c r="C9" s="105" t="s">
        <v>97</v>
      </c>
      <c r="D9" s="106" t="s">
        <v>152</v>
      </c>
      <c r="E9" s="106" t="s">
        <v>3</v>
      </c>
      <c r="F9" s="106" t="s">
        <v>3</v>
      </c>
      <c r="G9" s="106" t="s">
        <v>3</v>
      </c>
      <c r="I9" s="106" t="s">
        <v>4</v>
      </c>
      <c r="J9" s="106" t="s">
        <v>4</v>
      </c>
      <c r="K9" s="106" t="s">
        <v>4</v>
      </c>
      <c r="M9" s="106" t="s">
        <v>154</v>
      </c>
      <c r="N9" s="106" t="s">
        <v>5</v>
      </c>
      <c r="O9" s="106" t="s">
        <v>5</v>
      </c>
      <c r="P9" s="106" t="s">
        <v>5</v>
      </c>
      <c r="Q9" s="106" t="s">
        <v>5</v>
      </c>
    </row>
    <row r="10" spans="3:17" s="6" customFormat="1" ht="44.25" customHeight="1">
      <c r="C10" s="105"/>
      <c r="D10" s="11"/>
      <c r="E10" s="107" t="s">
        <v>7</v>
      </c>
      <c r="F10" s="11"/>
      <c r="G10" s="107" t="s">
        <v>8</v>
      </c>
      <c r="I10" s="107" t="s">
        <v>98</v>
      </c>
      <c r="J10" s="11"/>
      <c r="K10" s="107" t="s">
        <v>99</v>
      </c>
      <c r="M10" s="107" t="s">
        <v>7</v>
      </c>
      <c r="N10" s="11"/>
      <c r="O10" s="107" t="s">
        <v>8</v>
      </c>
      <c r="Q10" s="109" t="s">
        <v>12</v>
      </c>
    </row>
    <row r="11" spans="3:17" s="6" customFormat="1" ht="39.75" customHeight="1">
      <c r="C11" s="105"/>
      <c r="D11" s="10"/>
      <c r="E11" s="108" t="s">
        <v>7</v>
      </c>
      <c r="F11" s="10"/>
      <c r="G11" s="108" t="s">
        <v>8</v>
      </c>
      <c r="I11" s="108"/>
      <c r="J11" s="10"/>
      <c r="K11" s="108"/>
      <c r="M11" s="108" t="s">
        <v>7</v>
      </c>
      <c r="N11" s="10"/>
      <c r="O11" s="108" t="s">
        <v>8</v>
      </c>
      <c r="Q11" s="110" t="s">
        <v>12</v>
      </c>
    </row>
    <row r="12" spans="3:17">
      <c r="C12" s="43" t="s">
        <v>89</v>
      </c>
      <c r="E12" s="3">
        <f>سهام!G35</f>
        <v>401162703299</v>
      </c>
      <c r="G12" s="3">
        <f>سهام!I35</f>
        <v>420667840641.03839</v>
      </c>
      <c r="I12" s="3">
        <f>سهام!M35</f>
        <v>17505932339</v>
      </c>
      <c r="K12" s="3">
        <f>سهام!Q35</f>
        <v>12338341134</v>
      </c>
      <c r="M12" s="3">
        <f>سهام!W35</f>
        <v>408580549126</v>
      </c>
      <c r="O12" s="3">
        <f>سهام!Y35</f>
        <v>388020443881.39209</v>
      </c>
      <c r="Q12" s="8">
        <f t="shared" ref="Q12:Q17" si="0">O12/$O$19</f>
        <v>0.99848185075580753</v>
      </c>
    </row>
    <row r="13" spans="3:17">
      <c r="C13" s="2" t="s">
        <v>93</v>
      </c>
      <c r="E13" s="3">
        <f>سپرده!L15</f>
        <v>358615601</v>
      </c>
      <c r="G13" s="3">
        <f>E13</f>
        <v>358615601</v>
      </c>
      <c r="I13" s="3">
        <f>سپرده!N15</f>
        <v>10461210606</v>
      </c>
      <c r="K13" s="3">
        <f>سپرده!P15</f>
        <v>10384087763</v>
      </c>
      <c r="M13" s="3">
        <f>سپرده!R15</f>
        <v>435738444</v>
      </c>
      <c r="O13" s="3">
        <f>M13</f>
        <v>435738444</v>
      </c>
      <c r="Q13" s="8">
        <f t="shared" si="0"/>
        <v>1.1212732083353003E-3</v>
      </c>
    </row>
    <row r="14" spans="3:17">
      <c r="C14" s="2" t="s">
        <v>91</v>
      </c>
      <c r="E14" s="3">
        <f>'اوراق مشارکت'!R14</f>
        <v>141370322</v>
      </c>
      <c r="G14" s="3">
        <f>'اوراق مشارکت'!T14</f>
        <v>151944614</v>
      </c>
      <c r="I14" s="3">
        <f>'اوراق مشارکت'!X14</f>
        <v>0</v>
      </c>
      <c r="K14" s="3">
        <f>'اوراق مشارکت'!AB14</f>
        <v>0</v>
      </c>
      <c r="M14" s="3">
        <f>'اوراق مشارکت'!AH14</f>
        <v>141370322</v>
      </c>
      <c r="O14" s="3">
        <f>'اوراق مشارکت'!AJ14</f>
        <v>154230160</v>
      </c>
      <c r="Q14" s="8">
        <f t="shared" si="0"/>
        <v>3.9687603585711312E-4</v>
      </c>
    </row>
    <row r="15" spans="3:17" hidden="1">
      <c r="C15" s="2" t="s">
        <v>90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 t="shared" si="0"/>
        <v>0</v>
      </c>
    </row>
    <row r="16" spans="3:17" hidden="1">
      <c r="C16" s="2" t="s">
        <v>96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 t="shared" si="0"/>
        <v>0</v>
      </c>
    </row>
    <row r="17" spans="3:17" hidden="1">
      <c r="C17" s="2" t="s">
        <v>92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 t="shared" si="0"/>
        <v>0</v>
      </c>
    </row>
    <row r="18" spans="3:17">
      <c r="E18" s="3"/>
      <c r="G18" s="3"/>
      <c r="I18" s="3"/>
      <c r="K18" s="3"/>
      <c r="M18" s="3"/>
      <c r="O18" s="3"/>
      <c r="Q18" s="8"/>
    </row>
    <row r="19" spans="3:17" ht="21.75" thickBot="1">
      <c r="C19" s="2" t="s">
        <v>86</v>
      </c>
      <c r="D19" s="3">
        <f t="shared" ref="D19:P19" si="1">SUM(D12:D17)</f>
        <v>0</v>
      </c>
      <c r="E19" s="9">
        <f>SUM(E12:E18)</f>
        <v>401662689222</v>
      </c>
      <c r="F19" s="3">
        <f t="shared" si="1"/>
        <v>0</v>
      </c>
      <c r="G19" s="9">
        <f>SUM(G12:G18)</f>
        <v>421178400856.03839</v>
      </c>
      <c r="H19" s="3">
        <f t="shared" si="1"/>
        <v>0</v>
      </c>
      <c r="I19" s="9">
        <f>SUM(I12:I14)</f>
        <v>27967142945</v>
      </c>
      <c r="J19" s="3">
        <f t="shared" si="1"/>
        <v>0</v>
      </c>
      <c r="K19" s="9">
        <f>SUM(K12:K14)</f>
        <v>22722428897</v>
      </c>
      <c r="L19" s="3">
        <f t="shared" si="1"/>
        <v>0</v>
      </c>
      <c r="M19" s="9">
        <f>SUM(M12:M14)</f>
        <v>409157657892</v>
      </c>
      <c r="N19" s="3">
        <f t="shared" si="1"/>
        <v>0</v>
      </c>
      <c r="O19" s="9">
        <f>SUM(O12:O18)</f>
        <v>388610412485.39209</v>
      </c>
      <c r="P19" s="3">
        <f t="shared" si="1"/>
        <v>0</v>
      </c>
      <c r="Q19" s="31">
        <f>O19/$O$19</f>
        <v>1</v>
      </c>
    </row>
    <row r="20" spans="3:17" ht="21.75" thickTop="1"/>
    <row r="23" spans="3:17" ht="30">
      <c r="I23" s="55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25" right="0.25" top="0" bottom="0" header="0" footer="0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/>
    <pageSetUpPr fitToPage="1"/>
  </sheetPr>
  <dimension ref="C2:AA37"/>
  <sheetViews>
    <sheetView rightToLeft="1" view="pageBreakPreview" topLeftCell="A4" zoomScale="60" zoomScaleNormal="80" workbookViewId="0">
      <selection activeCell="E36" sqref="E36"/>
    </sheetView>
  </sheetViews>
  <sheetFormatPr defaultRowHeight="21"/>
  <cols>
    <col min="1" max="1" width="2.5703125" style="2" customWidth="1"/>
    <col min="2" max="2" width="5" style="2" customWidth="1"/>
    <col min="3" max="3" width="58" style="2" bestFit="1" customWidth="1"/>
    <col min="4" max="4" width="1" style="2" customWidth="1"/>
    <col min="5" max="5" width="13" style="2" bestFit="1" customWidth="1"/>
    <col min="6" max="6" width="2.7109375" style="2" bestFit="1" customWidth="1"/>
    <col min="7" max="7" width="19.7109375" style="2" bestFit="1" customWidth="1"/>
    <col min="8" max="8" width="2.7109375" style="2" bestFit="1" customWidth="1"/>
    <col min="9" max="9" width="25.42578125" style="2" bestFit="1" customWidth="1"/>
    <col min="10" max="10" width="2.7109375" style="2" bestFit="1" customWidth="1"/>
    <col min="11" max="11" width="13" style="2" bestFit="1" customWidth="1"/>
    <col min="12" max="12" width="2.7109375" style="2" bestFit="1" customWidth="1"/>
    <col min="13" max="13" width="19.7109375" style="2" bestFit="1" customWidth="1"/>
    <col min="14" max="14" width="2.7109375" style="2" bestFit="1" customWidth="1"/>
    <col min="15" max="15" width="13.7109375" style="2" bestFit="1" customWidth="1"/>
    <col min="16" max="16" width="2.7109375" style="2" bestFit="1" customWidth="1"/>
    <col min="17" max="17" width="19.7109375" style="2" bestFit="1" customWidth="1"/>
    <col min="18" max="18" width="2.7109375" style="2" bestFit="1" customWidth="1"/>
    <col min="19" max="19" width="13" style="2" bestFit="1" customWidth="1"/>
    <col min="20" max="20" width="2.7109375" style="2" bestFit="1" customWidth="1"/>
    <col min="21" max="21" width="14.42578125" style="2" bestFit="1" customWidth="1"/>
    <col min="22" max="22" width="2.7109375" style="2" bestFit="1" customWidth="1"/>
    <col min="23" max="23" width="19.7109375" style="2" bestFit="1" customWidth="1"/>
    <col min="24" max="24" width="2.7109375" style="2" bestFit="1" customWidth="1"/>
    <col min="25" max="25" width="25.42578125" style="2" bestFit="1" customWidth="1"/>
    <col min="26" max="26" width="2.7109375" style="2" bestFit="1" customWidth="1"/>
    <col min="27" max="27" width="42.140625" style="7" bestFit="1" customWidth="1"/>
    <col min="28" max="28" width="1" style="2" customWidth="1"/>
    <col min="29" max="29" width="9.140625" style="2" customWidth="1"/>
    <col min="30" max="16384" width="9.140625" style="2"/>
  </cols>
  <sheetData>
    <row r="2" spans="3:27" ht="30">
      <c r="C2" s="104" t="s">
        <v>0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104"/>
    </row>
    <row r="3" spans="3:27" ht="30">
      <c r="C3" s="104" t="s">
        <v>1</v>
      </c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  <c r="X3" s="104"/>
      <c r="Y3" s="104"/>
      <c r="Z3" s="104"/>
      <c r="AA3" s="104"/>
    </row>
    <row r="4" spans="3:27" ht="30">
      <c r="C4" s="104" t="s">
        <v>153</v>
      </c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4"/>
      <c r="X4" s="104"/>
      <c r="Y4" s="104"/>
      <c r="Z4" s="104"/>
      <c r="AA4" s="104"/>
    </row>
    <row r="5" spans="3:27" ht="30">
      <c r="C5" s="13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3:27" ht="30">
      <c r="C6" s="13" t="s">
        <v>88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8" spans="3:27" s="6" customFormat="1" ht="34.5" customHeight="1">
      <c r="C8" s="105" t="s">
        <v>2</v>
      </c>
      <c r="E8" s="106" t="s">
        <v>152</v>
      </c>
      <c r="F8" s="106" t="s">
        <v>3</v>
      </c>
      <c r="G8" s="106" t="s">
        <v>3</v>
      </c>
      <c r="H8" s="106" t="s">
        <v>3</v>
      </c>
      <c r="I8" s="106" t="s">
        <v>3</v>
      </c>
      <c r="J8" s="111"/>
      <c r="K8" s="106" t="s">
        <v>4</v>
      </c>
      <c r="L8" s="106" t="s">
        <v>4</v>
      </c>
      <c r="M8" s="106" t="s">
        <v>4</v>
      </c>
      <c r="N8" s="106" t="s">
        <v>4</v>
      </c>
      <c r="O8" s="106" t="s">
        <v>4</v>
      </c>
      <c r="P8" s="106" t="s">
        <v>4</v>
      </c>
      <c r="Q8" s="106" t="s">
        <v>4</v>
      </c>
      <c r="R8" s="111"/>
      <c r="S8" s="106" t="s">
        <v>154</v>
      </c>
      <c r="T8" s="106" t="s">
        <v>5</v>
      </c>
      <c r="U8" s="106" t="s">
        <v>5</v>
      </c>
      <c r="V8" s="106" t="s">
        <v>5</v>
      </c>
      <c r="W8" s="106" t="s">
        <v>5</v>
      </c>
      <c r="X8" s="106" t="s">
        <v>5</v>
      </c>
      <c r="Y8" s="106" t="s">
        <v>5</v>
      </c>
      <c r="Z8" s="106" t="s">
        <v>5</v>
      </c>
      <c r="AA8" s="106" t="s">
        <v>5</v>
      </c>
    </row>
    <row r="9" spans="3:27" s="6" customFormat="1" ht="44.25" customHeight="1">
      <c r="C9" s="105" t="s">
        <v>2</v>
      </c>
      <c r="D9" s="111"/>
      <c r="E9" s="107" t="s">
        <v>6</v>
      </c>
      <c r="F9" s="112"/>
      <c r="G9" s="107" t="s">
        <v>7</v>
      </c>
      <c r="H9" s="11"/>
      <c r="I9" s="107" t="s">
        <v>8</v>
      </c>
      <c r="J9" s="111"/>
      <c r="K9" s="107" t="s">
        <v>9</v>
      </c>
      <c r="L9" s="107" t="s">
        <v>9</v>
      </c>
      <c r="M9" s="107" t="s">
        <v>9</v>
      </c>
      <c r="N9" s="11"/>
      <c r="O9" s="107" t="s">
        <v>10</v>
      </c>
      <c r="P9" s="107" t="s">
        <v>10</v>
      </c>
      <c r="Q9" s="107" t="s">
        <v>10</v>
      </c>
      <c r="R9" s="111"/>
      <c r="S9" s="107" t="s">
        <v>6</v>
      </c>
      <c r="T9" s="112"/>
      <c r="U9" s="107" t="s">
        <v>11</v>
      </c>
      <c r="V9" s="112"/>
      <c r="W9" s="107" t="s">
        <v>7</v>
      </c>
      <c r="X9" s="112"/>
      <c r="Y9" s="107" t="s">
        <v>8</v>
      </c>
      <c r="Z9" s="111"/>
      <c r="AA9" s="107" t="s">
        <v>12</v>
      </c>
    </row>
    <row r="10" spans="3:27" s="6" customFormat="1" ht="54" customHeight="1">
      <c r="C10" s="105" t="s">
        <v>2</v>
      </c>
      <c r="D10" s="111"/>
      <c r="E10" s="108" t="s">
        <v>6</v>
      </c>
      <c r="F10" s="113"/>
      <c r="G10" s="108" t="s">
        <v>7</v>
      </c>
      <c r="H10" s="10"/>
      <c r="I10" s="108" t="s">
        <v>8</v>
      </c>
      <c r="J10" s="111"/>
      <c r="K10" s="108" t="s">
        <v>6</v>
      </c>
      <c r="L10" s="10"/>
      <c r="M10" s="108" t="s">
        <v>7</v>
      </c>
      <c r="N10" s="10"/>
      <c r="O10" s="108" t="s">
        <v>6</v>
      </c>
      <c r="P10" s="10"/>
      <c r="Q10" s="108" t="s">
        <v>13</v>
      </c>
      <c r="R10" s="111"/>
      <c r="S10" s="108" t="s">
        <v>6</v>
      </c>
      <c r="T10" s="113"/>
      <c r="U10" s="108" t="s">
        <v>11</v>
      </c>
      <c r="V10" s="113"/>
      <c r="W10" s="108" t="s">
        <v>7</v>
      </c>
      <c r="X10" s="113"/>
      <c r="Y10" s="108" t="s">
        <v>8</v>
      </c>
      <c r="Z10" s="111"/>
      <c r="AA10" s="108" t="s">
        <v>12</v>
      </c>
    </row>
    <row r="11" spans="3:27">
      <c r="C11" s="2" t="s">
        <v>133</v>
      </c>
      <c r="D11" s="99"/>
      <c r="E11" s="3">
        <v>19596156</v>
      </c>
      <c r="F11" s="3"/>
      <c r="G11" s="3">
        <v>41952919093</v>
      </c>
      <c r="H11" s="3"/>
      <c r="I11" s="3">
        <v>46731461733.448196</v>
      </c>
      <c r="J11" s="3"/>
      <c r="K11" s="3">
        <v>0</v>
      </c>
      <c r="L11" s="3"/>
      <c r="M11" s="3">
        <v>0</v>
      </c>
      <c r="N11" s="3"/>
      <c r="O11" s="3">
        <v>0</v>
      </c>
      <c r="P11" s="3"/>
      <c r="Q11" s="3">
        <v>0</v>
      </c>
      <c r="R11" s="3"/>
      <c r="S11" s="3">
        <v>19596156</v>
      </c>
      <c r="T11" s="3"/>
      <c r="U11" s="3">
        <v>2156</v>
      </c>
      <c r="V11" s="3"/>
      <c r="W11" s="3">
        <v>41952919093</v>
      </c>
      <c r="X11" s="3"/>
      <c r="Y11" s="3">
        <v>41997928927.6008</v>
      </c>
      <c r="AA11" s="8">
        <f>Y11/'سرمایه گذاری ها'!$O$19</f>
        <v>0.10807206286367714</v>
      </c>
    </row>
    <row r="12" spans="3:27">
      <c r="C12" s="2" t="s">
        <v>125</v>
      </c>
      <c r="D12" s="99"/>
      <c r="E12" s="3">
        <v>27463516</v>
      </c>
      <c r="F12" s="3"/>
      <c r="G12" s="3">
        <v>45569390298</v>
      </c>
      <c r="H12" s="3"/>
      <c r="I12" s="3">
        <v>45618480601.345802</v>
      </c>
      <c r="J12" s="3"/>
      <c r="K12" s="3">
        <v>0</v>
      </c>
      <c r="L12" s="3"/>
      <c r="M12" s="3">
        <v>0</v>
      </c>
      <c r="N12" s="3"/>
      <c r="O12" s="3">
        <v>-1424824</v>
      </c>
      <c r="P12" s="3"/>
      <c r="Q12" s="3">
        <v>2409311017</v>
      </c>
      <c r="R12" s="3"/>
      <c r="S12" s="3">
        <v>26038692</v>
      </c>
      <c r="T12" s="3"/>
      <c r="U12" s="3">
        <v>1582</v>
      </c>
      <c r="V12" s="3"/>
      <c r="W12" s="3">
        <v>43205222468</v>
      </c>
      <c r="X12" s="3"/>
      <c r="Y12" s="3">
        <v>40948111140.073196</v>
      </c>
      <c r="AA12" s="8">
        <f>Y12/'سرمایه گذاری ها'!$O$19</f>
        <v>0.10537059693842465</v>
      </c>
    </row>
    <row r="13" spans="3:27">
      <c r="C13" s="2" t="s">
        <v>120</v>
      </c>
      <c r="D13" s="99"/>
      <c r="E13" s="3">
        <v>8130757</v>
      </c>
      <c r="F13" s="3"/>
      <c r="G13" s="3">
        <v>35905562300</v>
      </c>
      <c r="H13" s="3"/>
      <c r="I13" s="3">
        <v>46392855436.179001</v>
      </c>
      <c r="J13" s="3"/>
      <c r="K13" s="3">
        <v>0</v>
      </c>
      <c r="L13" s="3"/>
      <c r="M13" s="3">
        <v>0</v>
      </c>
      <c r="N13" s="3"/>
      <c r="O13" s="3">
        <v>-1749069</v>
      </c>
      <c r="P13" s="3"/>
      <c r="Q13" s="3">
        <v>9929030117</v>
      </c>
      <c r="R13" s="3"/>
      <c r="S13" s="3">
        <v>6381688</v>
      </c>
      <c r="T13" s="3"/>
      <c r="U13" s="3">
        <v>5510</v>
      </c>
      <c r="V13" s="3"/>
      <c r="W13" s="3">
        <v>28181643618</v>
      </c>
      <c r="X13" s="3"/>
      <c r="Y13" s="3">
        <v>34953880429.764</v>
      </c>
      <c r="AA13" s="8">
        <f>Y13/'سرمایه گذاری ها'!$O$19</f>
        <v>8.9945815415015215E-2</v>
      </c>
    </row>
    <row r="14" spans="3:27">
      <c r="C14" s="2" t="s">
        <v>137</v>
      </c>
      <c r="D14" s="99"/>
      <c r="E14" s="3">
        <v>697392</v>
      </c>
      <c r="F14" s="3"/>
      <c r="G14" s="3">
        <v>26370108277</v>
      </c>
      <c r="H14" s="3"/>
      <c r="I14" s="3">
        <v>41802523811.279999</v>
      </c>
      <c r="J14" s="3"/>
      <c r="K14" s="3">
        <v>0</v>
      </c>
      <c r="L14" s="3"/>
      <c r="M14" s="3">
        <v>0</v>
      </c>
      <c r="N14" s="3"/>
      <c r="O14" s="3">
        <v>0</v>
      </c>
      <c r="P14" s="3"/>
      <c r="Q14" s="3">
        <v>0</v>
      </c>
      <c r="R14" s="3"/>
      <c r="S14" s="3">
        <v>697392</v>
      </c>
      <c r="T14" s="3"/>
      <c r="U14" s="3">
        <v>49050</v>
      </c>
      <c r="V14" s="3"/>
      <c r="W14" s="3">
        <v>26370108277</v>
      </c>
      <c r="X14" s="3"/>
      <c r="Y14" s="3">
        <v>34003545488.279999</v>
      </c>
      <c r="AA14" s="8">
        <f>Y14/'سرمایه گذاری ها'!$O$19</f>
        <v>8.7500345836868679E-2</v>
      </c>
    </row>
    <row r="15" spans="3:27">
      <c r="C15" s="2" t="s">
        <v>129</v>
      </c>
      <c r="D15" s="99"/>
      <c r="E15" s="3">
        <v>1002024</v>
      </c>
      <c r="F15" s="3"/>
      <c r="G15" s="3">
        <v>23317822598</v>
      </c>
      <c r="H15" s="3"/>
      <c r="I15" s="3">
        <v>29184615345.959999</v>
      </c>
      <c r="J15" s="3"/>
      <c r="K15" s="3">
        <v>0</v>
      </c>
      <c r="L15" s="3"/>
      <c r="M15" s="3">
        <v>0</v>
      </c>
      <c r="N15" s="3"/>
      <c r="O15" s="3">
        <v>0</v>
      </c>
      <c r="P15" s="3"/>
      <c r="Q15" s="3">
        <v>0</v>
      </c>
      <c r="R15" s="3"/>
      <c r="S15" s="3">
        <v>1002024</v>
      </c>
      <c r="T15" s="3"/>
      <c r="U15" s="3">
        <v>26580</v>
      </c>
      <c r="V15" s="3"/>
      <c r="W15" s="3">
        <v>23317822598</v>
      </c>
      <c r="X15" s="3"/>
      <c r="Y15" s="3">
        <v>26475326822.375999</v>
      </c>
      <c r="AA15" s="8">
        <f>Y15/'سرمایه گذاری ها'!$O$19</f>
        <v>6.812819721697809E-2</v>
      </c>
    </row>
    <row r="16" spans="3:27">
      <c r="C16" s="2" t="s">
        <v>115</v>
      </c>
      <c r="D16" s="99"/>
      <c r="E16" s="3">
        <v>979619</v>
      </c>
      <c r="F16" s="3"/>
      <c r="G16" s="3">
        <v>26133586775</v>
      </c>
      <c r="H16" s="3"/>
      <c r="I16" s="3">
        <v>25493829188.750999</v>
      </c>
      <c r="J16" s="3"/>
      <c r="K16" s="3">
        <v>0</v>
      </c>
      <c r="L16" s="3"/>
      <c r="M16" s="3">
        <v>0</v>
      </c>
      <c r="N16" s="3"/>
      <c r="O16" s="3">
        <v>0</v>
      </c>
      <c r="P16" s="3"/>
      <c r="Q16" s="3">
        <v>0</v>
      </c>
      <c r="R16" s="3"/>
      <c r="S16" s="3">
        <v>979619</v>
      </c>
      <c r="T16" s="3"/>
      <c r="U16" s="3">
        <v>25340</v>
      </c>
      <c r="V16" s="3"/>
      <c r="W16" s="3">
        <v>26133586775</v>
      </c>
      <c r="X16" s="3"/>
      <c r="Y16" s="3">
        <v>24675845364.513</v>
      </c>
      <c r="AA16" s="8">
        <f>Y16/'سرمایه گذاری ها'!$O$19</f>
        <v>6.3497643325345965E-2</v>
      </c>
    </row>
    <row r="17" spans="3:27">
      <c r="C17" s="2" t="s">
        <v>134</v>
      </c>
      <c r="D17" s="99"/>
      <c r="E17" s="3">
        <v>14370672</v>
      </c>
      <c r="F17" s="3"/>
      <c r="G17" s="3">
        <v>30584308918</v>
      </c>
      <c r="H17" s="3"/>
      <c r="I17" s="3">
        <v>26998964688.023998</v>
      </c>
      <c r="J17" s="3"/>
      <c r="K17" s="3">
        <v>0</v>
      </c>
      <c r="L17" s="3"/>
      <c r="M17" s="3">
        <v>0</v>
      </c>
      <c r="N17" s="3"/>
      <c r="O17" s="3">
        <v>0</v>
      </c>
      <c r="P17" s="3"/>
      <c r="Q17" s="3">
        <v>0</v>
      </c>
      <c r="R17" s="3"/>
      <c r="S17" s="3">
        <v>14370672</v>
      </c>
      <c r="T17" s="3"/>
      <c r="U17" s="3">
        <v>1679</v>
      </c>
      <c r="V17" s="3"/>
      <c r="W17" s="3">
        <v>30584308918</v>
      </c>
      <c r="X17" s="3"/>
      <c r="Y17" s="3">
        <v>23984794556.186401</v>
      </c>
      <c r="AA17" s="8">
        <f>Y17/'سرمایه گذاری ها'!$O$19</f>
        <v>6.1719382151367325E-2</v>
      </c>
    </row>
    <row r="18" spans="3:27">
      <c r="C18" s="2" t="s">
        <v>142</v>
      </c>
      <c r="D18" s="99"/>
      <c r="E18" s="3">
        <v>2799868</v>
      </c>
      <c r="F18" s="3"/>
      <c r="G18" s="3">
        <v>26819599095</v>
      </c>
      <c r="H18" s="3"/>
      <c r="I18" s="3">
        <v>21931685228.952</v>
      </c>
      <c r="J18" s="3"/>
      <c r="K18" s="3">
        <v>0</v>
      </c>
      <c r="L18" s="3"/>
      <c r="M18" s="3">
        <v>0</v>
      </c>
      <c r="N18" s="3"/>
      <c r="O18" s="3">
        <v>0</v>
      </c>
      <c r="P18" s="3"/>
      <c r="Q18" s="3">
        <v>0</v>
      </c>
      <c r="R18" s="3"/>
      <c r="S18" s="3">
        <v>2799868</v>
      </c>
      <c r="T18" s="3"/>
      <c r="U18" s="3">
        <v>7920</v>
      </c>
      <c r="V18" s="3"/>
      <c r="W18" s="3">
        <v>26819599095</v>
      </c>
      <c r="X18" s="3"/>
      <c r="Y18" s="3">
        <v>22043013580.368</v>
      </c>
      <c r="AA18" s="8">
        <f>Y18/'سرمایه گذاری ها'!$O$19</f>
        <v>5.6722653001987172E-2</v>
      </c>
    </row>
    <row r="19" spans="3:27">
      <c r="C19" s="2" t="s">
        <v>146</v>
      </c>
      <c r="D19" s="99"/>
      <c r="E19" s="3">
        <v>4046758</v>
      </c>
      <c r="F19" s="3"/>
      <c r="G19" s="3">
        <v>19008173969</v>
      </c>
      <c r="H19" s="3"/>
      <c r="I19" s="3">
        <v>21360429684.368999</v>
      </c>
      <c r="J19" s="3"/>
      <c r="K19" s="3">
        <v>0</v>
      </c>
      <c r="L19" s="3"/>
      <c r="M19" s="3">
        <v>0</v>
      </c>
      <c r="N19" s="3"/>
      <c r="O19" s="3">
        <v>0</v>
      </c>
      <c r="P19" s="3"/>
      <c r="Q19" s="3">
        <v>0</v>
      </c>
      <c r="R19" s="3"/>
      <c r="S19" s="3">
        <v>4046758</v>
      </c>
      <c r="T19" s="3"/>
      <c r="U19" s="3">
        <v>4680</v>
      </c>
      <c r="V19" s="3"/>
      <c r="W19" s="3">
        <v>19008173969</v>
      </c>
      <c r="X19" s="3"/>
      <c r="Y19" s="3">
        <v>18826141416.731998</v>
      </c>
      <c r="AA19" s="8">
        <f>Y19/'سرمایه گذاری ها'!$O$19</f>
        <v>4.8444768364099548E-2</v>
      </c>
    </row>
    <row r="20" spans="3:27">
      <c r="C20" s="2" t="s">
        <v>131</v>
      </c>
      <c r="D20" s="99"/>
      <c r="E20" s="3">
        <v>1506857</v>
      </c>
      <c r="F20" s="3"/>
      <c r="G20" s="3">
        <v>21211278256</v>
      </c>
      <c r="H20" s="3"/>
      <c r="I20" s="3">
        <v>16132288233.154499</v>
      </c>
      <c r="J20" s="3"/>
      <c r="K20" s="3">
        <v>0</v>
      </c>
      <c r="L20" s="3"/>
      <c r="M20" s="3">
        <v>0</v>
      </c>
      <c r="N20" s="3"/>
      <c r="O20" s="3">
        <v>0</v>
      </c>
      <c r="P20" s="3"/>
      <c r="Q20" s="3">
        <v>0</v>
      </c>
      <c r="R20" s="3"/>
      <c r="S20" s="3">
        <v>1506857</v>
      </c>
      <c r="T20" s="3"/>
      <c r="U20" s="3">
        <v>10420</v>
      </c>
      <c r="V20" s="3"/>
      <c r="W20" s="3">
        <v>21211278256</v>
      </c>
      <c r="X20" s="3"/>
      <c r="Y20" s="3">
        <v>15608026312.857</v>
      </c>
      <c r="AA20" s="8">
        <f>Y20/'سرمایه گذاری ها'!$O$19</f>
        <v>4.0163685303835517E-2</v>
      </c>
    </row>
    <row r="21" spans="3:27">
      <c r="C21" s="2" t="s">
        <v>155</v>
      </c>
      <c r="D21" s="99"/>
      <c r="E21" s="3">
        <v>0</v>
      </c>
      <c r="F21" s="3"/>
      <c r="G21" s="3">
        <v>0</v>
      </c>
      <c r="H21" s="3"/>
      <c r="I21" s="3">
        <v>0</v>
      </c>
      <c r="J21" s="3"/>
      <c r="K21" s="3">
        <v>3119341</v>
      </c>
      <c r="L21" s="3"/>
      <c r="M21" s="3">
        <v>15237374366</v>
      </c>
      <c r="N21" s="3"/>
      <c r="O21" s="3">
        <v>0</v>
      </c>
      <c r="P21" s="3"/>
      <c r="Q21" s="3">
        <v>0</v>
      </c>
      <c r="R21" s="3"/>
      <c r="S21" s="3">
        <v>3119341</v>
      </c>
      <c r="T21" s="3"/>
      <c r="U21" s="3">
        <v>4550</v>
      </c>
      <c r="V21" s="3"/>
      <c r="W21" s="3">
        <v>15237374366</v>
      </c>
      <c r="X21" s="3"/>
      <c r="Y21" s="3">
        <v>14108553190.7775</v>
      </c>
      <c r="AA21" s="8">
        <f>Y21/'سرمایه گذاری ها'!$O$19</f>
        <v>3.630513423596915E-2</v>
      </c>
    </row>
    <row r="22" spans="3:27">
      <c r="C22" s="2" t="s">
        <v>136</v>
      </c>
      <c r="D22" s="99"/>
      <c r="E22" s="3">
        <v>979562</v>
      </c>
      <c r="F22" s="3"/>
      <c r="G22" s="3">
        <v>17737905430</v>
      </c>
      <c r="H22" s="3"/>
      <c r="I22" s="3">
        <v>18306191794.68</v>
      </c>
      <c r="J22" s="3"/>
      <c r="K22" s="3">
        <v>0</v>
      </c>
      <c r="L22" s="3"/>
      <c r="M22" s="3">
        <v>0</v>
      </c>
      <c r="N22" s="3"/>
      <c r="O22" s="3">
        <v>0</v>
      </c>
      <c r="P22" s="3"/>
      <c r="Q22" s="3">
        <v>0</v>
      </c>
      <c r="R22" s="3"/>
      <c r="S22" s="3">
        <v>979562</v>
      </c>
      <c r="T22" s="3"/>
      <c r="U22" s="3">
        <v>13890</v>
      </c>
      <c r="V22" s="3"/>
      <c r="W22" s="3">
        <v>17737905430</v>
      </c>
      <c r="X22" s="3"/>
      <c r="Y22" s="3">
        <v>13525159788.729</v>
      </c>
      <c r="AA22" s="8">
        <f>Y22/'سرمایه گذاری ها'!$O$19</f>
        <v>3.4803904769889336E-2</v>
      </c>
    </row>
    <row r="23" spans="3:27">
      <c r="C23" s="2" t="s">
        <v>135</v>
      </c>
      <c r="D23" s="99"/>
      <c r="E23" s="3">
        <v>1920659</v>
      </c>
      <c r="F23" s="3"/>
      <c r="G23" s="3">
        <v>10315276857</v>
      </c>
      <c r="H23" s="3"/>
      <c r="I23" s="3">
        <v>13651002214.4925</v>
      </c>
      <c r="J23" s="3"/>
      <c r="K23" s="3">
        <v>0</v>
      </c>
      <c r="L23" s="3"/>
      <c r="M23" s="3">
        <v>0</v>
      </c>
      <c r="N23" s="3"/>
      <c r="O23" s="3">
        <v>0</v>
      </c>
      <c r="P23" s="3"/>
      <c r="Q23" s="3">
        <v>0</v>
      </c>
      <c r="R23" s="3"/>
      <c r="S23" s="3">
        <v>1920659</v>
      </c>
      <c r="T23" s="3"/>
      <c r="U23" s="3">
        <v>6900</v>
      </c>
      <c r="V23" s="3"/>
      <c r="W23" s="3">
        <v>10315276857</v>
      </c>
      <c r="X23" s="3"/>
      <c r="Y23" s="3">
        <v>13173694444.754999</v>
      </c>
      <c r="AA23" s="8">
        <f>Y23/'سرمایه گذاری ها'!$O$19</f>
        <v>3.3899489106587438E-2</v>
      </c>
    </row>
    <row r="24" spans="3:27">
      <c r="C24" s="2" t="s">
        <v>143</v>
      </c>
      <c r="D24" s="99"/>
      <c r="E24" s="3">
        <v>4444546</v>
      </c>
      <c r="F24" s="3"/>
      <c r="G24" s="3">
        <v>14199934841</v>
      </c>
      <c r="H24" s="3"/>
      <c r="I24" s="3">
        <v>13143850330.1175</v>
      </c>
      <c r="J24" s="3"/>
      <c r="K24" s="3">
        <v>0</v>
      </c>
      <c r="L24" s="3"/>
      <c r="M24" s="3">
        <v>0</v>
      </c>
      <c r="N24" s="3"/>
      <c r="O24" s="3">
        <v>0</v>
      </c>
      <c r="P24" s="3"/>
      <c r="Q24" s="3">
        <v>0</v>
      </c>
      <c r="R24" s="3"/>
      <c r="S24" s="3">
        <v>4444546</v>
      </c>
      <c r="T24" s="3"/>
      <c r="U24" s="3">
        <v>2780</v>
      </c>
      <c r="V24" s="3"/>
      <c r="W24" s="3">
        <v>14199934841</v>
      </c>
      <c r="X24" s="3"/>
      <c r="Y24" s="3">
        <v>12282320644.614</v>
      </c>
      <c r="AA24" s="8">
        <f>Y24/'سرمایه گذاری ها'!$O$19</f>
        <v>3.160574253803787E-2</v>
      </c>
    </row>
    <row r="25" spans="3:27">
      <c r="C25" s="2" t="s">
        <v>132</v>
      </c>
      <c r="D25" s="99"/>
      <c r="E25" s="3">
        <v>695724</v>
      </c>
      <c r="F25" s="3"/>
      <c r="G25" s="3">
        <v>11841892616</v>
      </c>
      <c r="H25" s="3"/>
      <c r="I25" s="3">
        <v>11494133429.364</v>
      </c>
      <c r="J25" s="3"/>
      <c r="K25" s="3">
        <v>0</v>
      </c>
      <c r="L25" s="3"/>
      <c r="M25" s="3">
        <v>0</v>
      </c>
      <c r="N25" s="3"/>
      <c r="O25" s="3">
        <v>0</v>
      </c>
      <c r="P25" s="3"/>
      <c r="Q25" s="3">
        <v>0</v>
      </c>
      <c r="R25" s="3"/>
      <c r="S25" s="3">
        <v>695724</v>
      </c>
      <c r="T25" s="3"/>
      <c r="U25" s="3">
        <v>14290</v>
      </c>
      <c r="V25" s="3"/>
      <c r="W25" s="3">
        <v>11841892616</v>
      </c>
      <c r="X25" s="3"/>
      <c r="Y25" s="3">
        <v>9882741679.0380001</v>
      </c>
      <c r="AA25" s="8">
        <f>Y25/'سرمایه گذاری ها'!$O$19</f>
        <v>2.5430974985544148E-2</v>
      </c>
    </row>
    <row r="26" spans="3:27">
      <c r="C26" s="2" t="s">
        <v>150</v>
      </c>
      <c r="D26" s="99"/>
      <c r="E26" s="3">
        <v>1013881</v>
      </c>
      <c r="F26" s="3"/>
      <c r="G26" s="3">
        <v>8293016469</v>
      </c>
      <c r="H26" s="3"/>
      <c r="I26" s="3">
        <v>8879144474.9204998</v>
      </c>
      <c r="J26" s="3"/>
      <c r="K26" s="3">
        <v>0</v>
      </c>
      <c r="L26" s="3"/>
      <c r="M26" s="3">
        <v>0</v>
      </c>
      <c r="N26" s="3"/>
      <c r="O26" s="3">
        <v>0</v>
      </c>
      <c r="P26" s="3"/>
      <c r="Q26" s="3">
        <v>0</v>
      </c>
      <c r="R26" s="3"/>
      <c r="S26" s="3">
        <v>1013881</v>
      </c>
      <c r="T26" s="3"/>
      <c r="U26" s="3">
        <v>9230</v>
      </c>
      <c r="V26" s="3"/>
      <c r="W26" s="3">
        <v>8293016469</v>
      </c>
      <c r="X26" s="3"/>
      <c r="Y26" s="3">
        <v>9302440806.3015003</v>
      </c>
      <c r="AA26" s="8">
        <f>Y26/'سرمایه گذاری ها'!$O$19</f>
        <v>2.3937703436217577E-2</v>
      </c>
    </row>
    <row r="27" spans="3:27">
      <c r="C27" s="2" t="s">
        <v>130</v>
      </c>
      <c r="D27" s="99"/>
      <c r="E27" s="3">
        <v>613503</v>
      </c>
      <c r="F27" s="3"/>
      <c r="G27" s="3">
        <v>8955548497</v>
      </c>
      <c r="H27" s="3"/>
      <c r="I27" s="3">
        <v>6830349760.0799999</v>
      </c>
      <c r="J27" s="3"/>
      <c r="K27" s="3">
        <v>0</v>
      </c>
      <c r="L27" s="3"/>
      <c r="M27" s="3">
        <v>0</v>
      </c>
      <c r="N27" s="3"/>
      <c r="O27" s="3">
        <v>0</v>
      </c>
      <c r="P27" s="3"/>
      <c r="Q27" s="3">
        <v>0</v>
      </c>
      <c r="R27" s="3"/>
      <c r="S27" s="3">
        <v>613503</v>
      </c>
      <c r="T27" s="3"/>
      <c r="U27" s="3">
        <v>10120</v>
      </c>
      <c r="V27" s="3"/>
      <c r="W27" s="3">
        <v>8955548497</v>
      </c>
      <c r="X27" s="3"/>
      <c r="Y27" s="3">
        <v>6171708890.3579998</v>
      </c>
      <c r="AA27" s="8">
        <f>Y27/'سرمایه گذاری ها'!$O$19</f>
        <v>1.5881481020763939E-2</v>
      </c>
    </row>
    <row r="28" spans="3:27">
      <c r="C28" s="2" t="s">
        <v>145</v>
      </c>
      <c r="D28" s="99"/>
      <c r="E28" s="3">
        <v>575990</v>
      </c>
      <c r="F28" s="3"/>
      <c r="G28" s="3">
        <v>10380140615</v>
      </c>
      <c r="H28" s="3"/>
      <c r="I28" s="3">
        <v>6040538167.7250004</v>
      </c>
      <c r="J28" s="3"/>
      <c r="K28" s="3">
        <v>0</v>
      </c>
      <c r="L28" s="3"/>
      <c r="M28" s="3">
        <v>0</v>
      </c>
      <c r="N28" s="3"/>
      <c r="O28" s="3">
        <v>0</v>
      </c>
      <c r="P28" s="3"/>
      <c r="Q28" s="3">
        <v>0</v>
      </c>
      <c r="R28" s="3"/>
      <c r="S28" s="3">
        <v>575990</v>
      </c>
      <c r="T28" s="3"/>
      <c r="U28" s="3">
        <v>10530</v>
      </c>
      <c r="V28" s="3"/>
      <c r="W28" s="3">
        <v>10380140615</v>
      </c>
      <c r="X28" s="3"/>
      <c r="Y28" s="3">
        <v>6029086910.5349998</v>
      </c>
      <c r="AA28" s="8">
        <f>Y28/'سرمایه گذاری ها'!$O$19</f>
        <v>1.5514475981164386E-2</v>
      </c>
    </row>
    <row r="29" spans="3:27">
      <c r="C29" s="2" t="s">
        <v>148</v>
      </c>
      <c r="D29" s="99"/>
      <c r="E29" s="3">
        <v>133907</v>
      </c>
      <c r="F29" s="3"/>
      <c r="G29" s="3">
        <v>5553584828</v>
      </c>
      <c r="H29" s="3"/>
      <c r="I29" s="3">
        <v>7322395036.7834997</v>
      </c>
      <c r="J29" s="3"/>
      <c r="K29" s="3">
        <v>0</v>
      </c>
      <c r="L29" s="3"/>
      <c r="M29" s="3">
        <v>0</v>
      </c>
      <c r="N29" s="3"/>
      <c r="O29" s="3">
        <v>0</v>
      </c>
      <c r="P29" s="3"/>
      <c r="Q29" s="3">
        <v>0</v>
      </c>
      <c r="R29" s="3"/>
      <c r="S29" s="3">
        <v>133907</v>
      </c>
      <c r="T29" s="3"/>
      <c r="U29" s="3">
        <v>41140</v>
      </c>
      <c r="V29" s="3"/>
      <c r="W29" s="3">
        <v>5553584828</v>
      </c>
      <c r="X29" s="3"/>
      <c r="Y29" s="3">
        <v>5476155822.8190002</v>
      </c>
      <c r="AA29" s="8">
        <f>Y29/'سرمایه گذاری ها'!$O$19</f>
        <v>1.4091634312615979E-2</v>
      </c>
    </row>
    <row r="30" spans="3:27">
      <c r="C30" s="2" t="s">
        <v>147</v>
      </c>
      <c r="D30" s="99"/>
      <c r="E30" s="3">
        <v>678301</v>
      </c>
      <c r="F30" s="3"/>
      <c r="G30" s="3">
        <v>5290831112</v>
      </c>
      <c r="H30" s="3"/>
      <c r="I30" s="3">
        <v>4733341065.5310001</v>
      </c>
      <c r="J30" s="3"/>
      <c r="K30" s="3">
        <v>0</v>
      </c>
      <c r="L30" s="3"/>
      <c r="M30" s="3">
        <v>0</v>
      </c>
      <c r="N30" s="3"/>
      <c r="O30" s="3">
        <v>0</v>
      </c>
      <c r="P30" s="3"/>
      <c r="Q30" s="3">
        <v>0</v>
      </c>
      <c r="R30" s="3"/>
      <c r="S30" s="3">
        <v>678301</v>
      </c>
      <c r="T30" s="3"/>
      <c r="U30" s="3">
        <v>6080</v>
      </c>
      <c r="V30" s="3"/>
      <c r="W30" s="3">
        <v>5290831112</v>
      </c>
      <c r="X30" s="3"/>
      <c r="Y30" s="3">
        <v>4099531863.0240002</v>
      </c>
      <c r="AA30" s="8">
        <f>Y30/'سرمایه گذاری ها'!$O$19</f>
        <v>1.0549207461542483E-2</v>
      </c>
    </row>
    <row r="31" spans="3:27">
      <c r="C31" s="2" t="s">
        <v>138</v>
      </c>
      <c r="D31" s="99"/>
      <c r="E31" s="3">
        <v>461792</v>
      </c>
      <c r="F31" s="3"/>
      <c r="G31" s="3">
        <v>6471657145</v>
      </c>
      <c r="H31" s="3"/>
      <c r="I31" s="3">
        <v>3635631153.7919998</v>
      </c>
      <c r="J31" s="3"/>
      <c r="K31" s="3">
        <v>0</v>
      </c>
      <c r="L31" s="3"/>
      <c r="M31" s="3">
        <v>0</v>
      </c>
      <c r="N31" s="3"/>
      <c r="O31" s="3">
        <v>0</v>
      </c>
      <c r="P31" s="3"/>
      <c r="Q31" s="3">
        <v>0</v>
      </c>
      <c r="R31" s="3"/>
      <c r="S31" s="3">
        <v>461792</v>
      </c>
      <c r="T31" s="3"/>
      <c r="U31" s="3">
        <v>7260</v>
      </c>
      <c r="V31" s="3"/>
      <c r="W31" s="3">
        <v>6471657145</v>
      </c>
      <c r="X31" s="3"/>
      <c r="Y31" s="3">
        <v>3332661890.9759998</v>
      </c>
      <c r="AA31" s="8">
        <f>Y31/'سرمایه گذاری ها'!$O$19</f>
        <v>8.5758430137310715E-3</v>
      </c>
    </row>
    <row r="32" spans="3:27">
      <c r="C32" s="2" t="s">
        <v>128</v>
      </c>
      <c r="D32" s="99"/>
      <c r="E32" s="3">
        <v>608873</v>
      </c>
      <c r="F32" s="3"/>
      <c r="G32" s="3">
        <v>3894119509</v>
      </c>
      <c r="H32" s="3"/>
      <c r="I32" s="3">
        <v>3468083678.3744998</v>
      </c>
      <c r="J32" s="3"/>
      <c r="K32" s="3">
        <v>0</v>
      </c>
      <c r="L32" s="3"/>
      <c r="M32" s="3">
        <v>0</v>
      </c>
      <c r="N32" s="3"/>
      <c r="O32" s="3">
        <v>0</v>
      </c>
      <c r="P32" s="3"/>
      <c r="Q32" s="3">
        <v>0</v>
      </c>
      <c r="R32" s="3"/>
      <c r="S32" s="3">
        <v>608873</v>
      </c>
      <c r="T32" s="3"/>
      <c r="U32" s="3">
        <v>5500</v>
      </c>
      <c r="V32" s="3"/>
      <c r="W32" s="3">
        <v>3894119509</v>
      </c>
      <c r="X32" s="3"/>
      <c r="Y32" s="3">
        <v>3328876131.0749998</v>
      </c>
      <c r="AA32" s="8">
        <f>Y32/'سرمایه گذاری ها'!$O$19</f>
        <v>8.5661012266369276E-3</v>
      </c>
    </row>
    <row r="33" spans="3:27">
      <c r="C33" s="2" t="s">
        <v>156</v>
      </c>
      <c r="D33" s="99"/>
      <c r="E33" s="3">
        <v>0</v>
      </c>
      <c r="F33" s="3"/>
      <c r="G33" s="3">
        <v>0</v>
      </c>
      <c r="H33" s="3"/>
      <c r="I33" s="3">
        <v>0</v>
      </c>
      <c r="J33" s="3"/>
      <c r="K33" s="3">
        <v>120000</v>
      </c>
      <c r="L33" s="3"/>
      <c r="M33" s="3">
        <v>2268557973</v>
      </c>
      <c r="N33" s="3"/>
      <c r="O33" s="3">
        <v>0</v>
      </c>
      <c r="P33" s="3"/>
      <c r="Q33" s="3">
        <v>0</v>
      </c>
      <c r="R33" s="3"/>
      <c r="S33" s="3">
        <v>120000</v>
      </c>
      <c r="T33" s="3"/>
      <c r="U33" s="3">
        <v>18660</v>
      </c>
      <c r="V33" s="3"/>
      <c r="W33" s="3">
        <v>2268557973</v>
      </c>
      <c r="X33" s="3"/>
      <c r="Y33" s="3">
        <v>2225876760</v>
      </c>
      <c r="AA33" s="8">
        <f>Y33/'سرمایه گذاری ها'!$O$19</f>
        <v>5.7277846616723659E-3</v>
      </c>
    </row>
    <row r="34" spans="3:27">
      <c r="C34" s="2" t="s">
        <v>149</v>
      </c>
      <c r="D34" s="99"/>
      <c r="E34" s="3">
        <v>367676</v>
      </c>
      <c r="F34" s="3"/>
      <c r="G34" s="3">
        <v>1356045801</v>
      </c>
      <c r="H34" s="3"/>
      <c r="I34" s="3">
        <v>1516045583.7144001</v>
      </c>
      <c r="J34" s="3"/>
      <c r="K34" s="3">
        <v>0</v>
      </c>
      <c r="L34" s="3"/>
      <c r="M34" s="3">
        <v>0</v>
      </c>
      <c r="N34" s="3"/>
      <c r="O34" s="3">
        <v>0</v>
      </c>
      <c r="P34" s="3"/>
      <c r="Q34" s="3">
        <v>0</v>
      </c>
      <c r="R34" s="3"/>
      <c r="S34" s="3">
        <v>367676</v>
      </c>
      <c r="T34" s="3"/>
      <c r="U34" s="3">
        <v>4282</v>
      </c>
      <c r="V34" s="3"/>
      <c r="W34" s="3">
        <v>1356045801</v>
      </c>
      <c r="X34" s="3"/>
      <c r="Y34" s="3">
        <v>1565021019.6396</v>
      </c>
      <c r="AA34" s="8">
        <f>Y34/'سرمایه گذاری ها'!$O$19</f>
        <v>4.0272235878353602E-3</v>
      </c>
    </row>
    <row r="35" spans="3:27" ht="21.75" thickBot="1">
      <c r="C35" s="2" t="s">
        <v>86</v>
      </c>
      <c r="E35" s="9">
        <f t="shared" ref="E35:AA35" si="0">SUM(E11:E34)</f>
        <v>93088033</v>
      </c>
      <c r="F35" s="9">
        <f t="shared" si="0"/>
        <v>0</v>
      </c>
      <c r="G35" s="9">
        <f t="shared" si="0"/>
        <v>401162703299</v>
      </c>
      <c r="H35" s="9">
        <f t="shared" si="0"/>
        <v>0</v>
      </c>
      <c r="I35" s="9">
        <f t="shared" si="0"/>
        <v>420667840641.03839</v>
      </c>
      <c r="J35" s="9">
        <f t="shared" si="0"/>
        <v>0</v>
      </c>
      <c r="K35" s="9">
        <f t="shared" si="0"/>
        <v>3239341</v>
      </c>
      <c r="L35" s="9">
        <f t="shared" si="0"/>
        <v>0</v>
      </c>
      <c r="M35" s="9">
        <f t="shared" si="0"/>
        <v>17505932339</v>
      </c>
      <c r="N35" s="9">
        <f t="shared" si="0"/>
        <v>0</v>
      </c>
      <c r="O35" s="9">
        <f t="shared" si="0"/>
        <v>-3173893</v>
      </c>
      <c r="P35" s="9">
        <f t="shared" si="0"/>
        <v>0</v>
      </c>
      <c r="Q35" s="9">
        <f t="shared" si="0"/>
        <v>12338341134</v>
      </c>
      <c r="R35" s="9">
        <f t="shared" si="0"/>
        <v>0</v>
      </c>
      <c r="S35" s="9">
        <f t="shared" si="0"/>
        <v>93153481</v>
      </c>
      <c r="T35" s="9">
        <f t="shared" si="0"/>
        <v>0</v>
      </c>
      <c r="U35" s="9">
        <f t="shared" si="0"/>
        <v>290129</v>
      </c>
      <c r="V35" s="9">
        <f t="shared" si="0"/>
        <v>0</v>
      </c>
      <c r="W35" s="9">
        <f t="shared" si="0"/>
        <v>408580549126</v>
      </c>
      <c r="X35" s="9">
        <f t="shared" si="0"/>
        <v>0</v>
      </c>
      <c r="Y35" s="9">
        <f t="shared" si="0"/>
        <v>388020443881.39209</v>
      </c>
      <c r="Z35" s="3">
        <f t="shared" si="0"/>
        <v>0</v>
      </c>
      <c r="AA35" s="31">
        <f t="shared" si="0"/>
        <v>0.99848185075580731</v>
      </c>
    </row>
    <row r="36" spans="3:27" ht="21.75" thickTop="1">
      <c r="AA36" s="8"/>
    </row>
    <row r="37" spans="3:27" ht="30.75" customHeight="1">
      <c r="O37" s="56">
        <v>2</v>
      </c>
    </row>
  </sheetData>
  <sortState xmlns:xlrd2="http://schemas.microsoft.com/office/spreadsheetml/2017/richdata2" ref="C11:AA34">
    <sortCondition descending="1" ref="Y11:Y34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" right="0" top="0" bottom="0" header="0" footer="0"/>
  <pageSetup paperSize="9" scale="42" orientation="landscape" r:id="rId1"/>
  <rowBreaks count="1" manualBreakCount="1">
    <brk id="2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2"/>
    <pageSetUpPr fitToPage="1"/>
  </sheetPr>
  <dimension ref="B2:AB17"/>
  <sheetViews>
    <sheetView rightToLeft="1" view="pageBreakPreview" zoomScaleNormal="100" zoomScaleSheetLayoutView="100" workbookViewId="0">
      <selection activeCell="D36" sqref="D36"/>
    </sheetView>
  </sheetViews>
  <sheetFormatPr defaultRowHeight="21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</row>
    <row r="3" spans="2:28" ht="30"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</row>
    <row r="4" spans="2:28" ht="30">
      <c r="B4" s="104" t="s">
        <v>153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</row>
    <row r="5" spans="2:28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s="2" customFormat="1" ht="30">
      <c r="B6" s="13" t="s">
        <v>100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ht="24" customHeight="1">
      <c r="B8" s="19"/>
      <c r="C8" s="14"/>
      <c r="D8" s="114" t="s">
        <v>152</v>
      </c>
      <c r="E8" s="114" t="s">
        <v>3</v>
      </c>
      <c r="F8" s="114" t="s">
        <v>3</v>
      </c>
      <c r="G8" s="114" t="s">
        <v>3</v>
      </c>
      <c r="H8" s="114" t="s">
        <v>3</v>
      </c>
      <c r="I8" s="114" t="s">
        <v>3</v>
      </c>
      <c r="J8" s="114" t="s">
        <v>3</v>
      </c>
      <c r="K8" s="14"/>
      <c r="L8" s="114" t="s">
        <v>154</v>
      </c>
      <c r="M8" s="114" t="s">
        <v>5</v>
      </c>
      <c r="N8" s="114" t="s">
        <v>5</v>
      </c>
      <c r="O8" s="114" t="s">
        <v>5</v>
      </c>
      <c r="P8" s="114" t="s">
        <v>5</v>
      </c>
      <c r="Q8" s="114" t="s">
        <v>5</v>
      </c>
      <c r="R8" s="114" t="s">
        <v>5</v>
      </c>
      <c r="S8" s="14"/>
    </row>
    <row r="9" spans="2:28" ht="30">
      <c r="B9" s="20" t="s">
        <v>2</v>
      </c>
      <c r="C9" s="14"/>
      <c r="D9" s="17" t="s">
        <v>14</v>
      </c>
      <c r="E9" s="18"/>
      <c r="F9" s="17" t="s">
        <v>15</v>
      </c>
      <c r="G9" s="18"/>
      <c r="H9" s="17" t="s">
        <v>16</v>
      </c>
      <c r="I9" s="18"/>
      <c r="J9" s="17" t="s">
        <v>17</v>
      </c>
      <c r="K9" s="14"/>
      <c r="L9" s="17" t="s">
        <v>14</v>
      </c>
      <c r="M9" s="18"/>
      <c r="N9" s="17" t="s">
        <v>15</v>
      </c>
      <c r="O9" s="18"/>
      <c r="P9" s="17" t="s">
        <v>16</v>
      </c>
      <c r="Q9" s="18"/>
      <c r="R9" s="17" t="s">
        <v>17</v>
      </c>
      <c r="S9" s="14"/>
    </row>
    <row r="10" spans="2:28">
      <c r="D10" s="69">
        <v>0</v>
      </c>
      <c r="E10" s="69"/>
      <c r="F10" s="69">
        <v>0</v>
      </c>
      <c r="G10" s="69"/>
      <c r="H10" s="69">
        <v>0</v>
      </c>
      <c r="I10" s="69"/>
      <c r="J10" s="69">
        <v>0</v>
      </c>
      <c r="K10" s="69"/>
      <c r="L10" s="69">
        <v>0</v>
      </c>
      <c r="M10" s="69"/>
      <c r="N10" s="69">
        <v>0</v>
      </c>
      <c r="O10" s="69"/>
      <c r="P10" s="69">
        <v>0</v>
      </c>
      <c r="Q10" s="69"/>
      <c r="R10" s="69">
        <v>0</v>
      </c>
    </row>
    <row r="11" spans="2:28" ht="26.25" customHeight="1" thickBot="1">
      <c r="B11" s="21" t="s">
        <v>86</v>
      </c>
      <c r="D11" s="70">
        <v>0</v>
      </c>
      <c r="E11" s="69"/>
      <c r="F11" s="70">
        <v>0</v>
      </c>
      <c r="G11" s="69"/>
      <c r="H11" s="70">
        <v>0</v>
      </c>
      <c r="I11" s="69"/>
      <c r="J11" s="70">
        <v>0</v>
      </c>
      <c r="K11" s="69"/>
      <c r="L11" s="70">
        <v>0</v>
      </c>
      <c r="M11" s="69"/>
      <c r="N11" s="70">
        <v>0</v>
      </c>
      <c r="O11" s="69"/>
      <c r="P11" s="70">
        <v>0</v>
      </c>
      <c r="Q11" s="69"/>
      <c r="R11" s="70">
        <v>0</v>
      </c>
    </row>
    <row r="12" spans="2:28" ht="21.75" thickTop="1"/>
    <row r="17" spans="10:10" ht="30">
      <c r="J17" s="55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2"/>
    <pageSetUpPr fitToPage="1"/>
  </sheetPr>
  <dimension ref="B2:AM20"/>
  <sheetViews>
    <sheetView rightToLeft="1" view="pageBreakPreview" zoomScale="55" zoomScaleNormal="70" zoomScaleSheetLayoutView="55" workbookViewId="0">
      <selection activeCell="P15" sqref="P15"/>
    </sheetView>
  </sheetViews>
  <sheetFormatPr defaultRowHeight="21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21.710937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7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  <c r="AG2" s="116"/>
      <c r="AH2" s="116"/>
      <c r="AI2" s="116"/>
      <c r="AJ2" s="116"/>
      <c r="AK2" s="116"/>
      <c r="AL2" s="116"/>
    </row>
    <row r="3" spans="2:39" ht="39">
      <c r="B3" s="116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  <c r="AG3" s="116"/>
      <c r="AH3" s="116"/>
      <c r="AI3" s="116"/>
      <c r="AJ3" s="116"/>
      <c r="AK3" s="116"/>
      <c r="AL3" s="116"/>
    </row>
    <row r="4" spans="2:39" ht="39">
      <c r="B4" s="116" t="s">
        <v>153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6"/>
      <c r="AK4" s="116"/>
      <c r="AL4" s="116"/>
    </row>
    <row r="5" spans="2:39" s="2" customFormat="1" ht="230.25" customHeight="1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9" s="2" customFormat="1" ht="30">
      <c r="B6" s="13" t="s">
        <v>101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9" ht="30">
      <c r="B8" s="104" t="s">
        <v>18</v>
      </c>
      <c r="C8" s="104" t="s">
        <v>18</v>
      </c>
      <c r="D8" s="104" t="s">
        <v>18</v>
      </c>
      <c r="E8" s="104" t="s">
        <v>18</v>
      </c>
      <c r="F8" s="104" t="s">
        <v>18</v>
      </c>
      <c r="G8" s="104" t="s">
        <v>18</v>
      </c>
      <c r="H8" s="104" t="s">
        <v>18</v>
      </c>
      <c r="I8" s="104" t="s">
        <v>18</v>
      </c>
      <c r="J8" s="104" t="s">
        <v>18</v>
      </c>
      <c r="K8" s="104" t="s">
        <v>18</v>
      </c>
      <c r="L8" s="104" t="s">
        <v>18</v>
      </c>
      <c r="M8" s="104" t="s">
        <v>18</v>
      </c>
      <c r="N8" s="104" t="s">
        <v>18</v>
      </c>
      <c r="P8" s="104" t="s">
        <v>152</v>
      </c>
      <c r="Q8" s="104" t="s">
        <v>3</v>
      </c>
      <c r="R8" s="104" t="s">
        <v>3</v>
      </c>
      <c r="S8" s="104" t="s">
        <v>3</v>
      </c>
      <c r="T8" s="104" t="s">
        <v>3</v>
      </c>
      <c r="V8" s="104" t="s">
        <v>4</v>
      </c>
      <c r="W8" s="104" t="s">
        <v>4</v>
      </c>
      <c r="X8" s="104" t="s">
        <v>4</v>
      </c>
      <c r="Y8" s="104" t="s">
        <v>4</v>
      </c>
      <c r="Z8" s="104" t="s">
        <v>4</v>
      </c>
      <c r="AA8" s="104" t="s">
        <v>4</v>
      </c>
      <c r="AB8" s="104" t="s">
        <v>4</v>
      </c>
      <c r="AD8" s="104" t="s">
        <v>154</v>
      </c>
      <c r="AE8" s="104" t="s">
        <v>5</v>
      </c>
      <c r="AF8" s="104" t="s">
        <v>5</v>
      </c>
      <c r="AG8" s="104" t="s">
        <v>5</v>
      </c>
      <c r="AH8" s="104" t="s">
        <v>5</v>
      </c>
      <c r="AI8" s="104" t="s">
        <v>5</v>
      </c>
      <c r="AJ8" s="104" t="s">
        <v>5</v>
      </c>
      <c r="AK8" s="104" t="s">
        <v>5</v>
      </c>
      <c r="AL8" s="104" t="s">
        <v>5</v>
      </c>
    </row>
    <row r="9" spans="2:39" s="15" customFormat="1" ht="45.75" customHeight="1">
      <c r="B9" s="107" t="s">
        <v>19</v>
      </c>
      <c r="C9" s="22"/>
      <c r="D9" s="107" t="s">
        <v>20</v>
      </c>
      <c r="E9" s="22"/>
      <c r="F9" s="107" t="s">
        <v>21</v>
      </c>
      <c r="G9" s="22"/>
      <c r="H9" s="107" t="s">
        <v>22</v>
      </c>
      <c r="I9" s="22"/>
      <c r="J9" s="107" t="s">
        <v>23</v>
      </c>
      <c r="K9" s="22"/>
      <c r="L9" s="107" t="s">
        <v>24</v>
      </c>
      <c r="M9" s="22"/>
      <c r="N9" s="107" t="s">
        <v>17</v>
      </c>
      <c r="P9" s="107" t="s">
        <v>6</v>
      </c>
      <c r="Q9" s="22"/>
      <c r="R9" s="107" t="s">
        <v>7</v>
      </c>
      <c r="S9" s="22"/>
      <c r="T9" s="107" t="s">
        <v>8</v>
      </c>
      <c r="V9" s="107" t="s">
        <v>9</v>
      </c>
      <c r="W9" s="107" t="s">
        <v>9</v>
      </c>
      <c r="X9" s="107" t="s">
        <v>9</v>
      </c>
      <c r="Z9" s="107" t="s">
        <v>10</v>
      </c>
      <c r="AA9" s="107" t="s">
        <v>10</v>
      </c>
      <c r="AB9" s="107" t="s">
        <v>10</v>
      </c>
      <c r="AD9" s="107" t="s">
        <v>6</v>
      </c>
      <c r="AE9" s="22"/>
      <c r="AF9" s="107" t="s">
        <v>25</v>
      </c>
      <c r="AG9" s="22"/>
      <c r="AH9" s="107" t="s">
        <v>7</v>
      </c>
      <c r="AI9" s="22"/>
      <c r="AJ9" s="107" t="s">
        <v>8</v>
      </c>
      <c r="AK9" s="22"/>
      <c r="AL9" s="107" t="s">
        <v>12</v>
      </c>
    </row>
    <row r="10" spans="2:39" s="15" customFormat="1">
      <c r="B10" s="108" t="s">
        <v>19</v>
      </c>
      <c r="C10" s="23"/>
      <c r="D10" s="108" t="s">
        <v>20</v>
      </c>
      <c r="E10" s="23"/>
      <c r="F10" s="108" t="s">
        <v>21</v>
      </c>
      <c r="G10" s="23"/>
      <c r="H10" s="108" t="s">
        <v>22</v>
      </c>
      <c r="I10" s="23"/>
      <c r="J10" s="108" t="s">
        <v>23</v>
      </c>
      <c r="K10" s="23"/>
      <c r="L10" s="108" t="s">
        <v>24</v>
      </c>
      <c r="M10" s="23"/>
      <c r="N10" s="108" t="s">
        <v>17</v>
      </c>
      <c r="P10" s="108" t="s">
        <v>6</v>
      </c>
      <c r="Q10" s="23"/>
      <c r="R10" s="108" t="s">
        <v>7</v>
      </c>
      <c r="S10" s="23"/>
      <c r="T10" s="108" t="s">
        <v>8</v>
      </c>
      <c r="V10" s="108" t="s">
        <v>6</v>
      </c>
      <c r="W10" s="23"/>
      <c r="X10" s="108" t="s">
        <v>7</v>
      </c>
      <c r="Z10" s="108" t="s">
        <v>6</v>
      </c>
      <c r="AA10" s="23"/>
      <c r="AB10" s="108" t="s">
        <v>13</v>
      </c>
      <c r="AD10" s="108" t="s">
        <v>6</v>
      </c>
      <c r="AE10" s="23"/>
      <c r="AF10" s="108" t="s">
        <v>25</v>
      </c>
      <c r="AG10" s="23"/>
      <c r="AH10" s="108" t="s">
        <v>7</v>
      </c>
      <c r="AI10" s="23"/>
      <c r="AJ10" s="108" t="s">
        <v>8</v>
      </c>
      <c r="AK10" s="23"/>
      <c r="AL10" s="108" t="s">
        <v>12</v>
      </c>
    </row>
    <row r="11" spans="2:39" s="15" customFormat="1" ht="30">
      <c r="B11" s="72" t="s">
        <v>116</v>
      </c>
      <c r="C11" s="99"/>
      <c r="D11" s="72" t="s">
        <v>114</v>
      </c>
      <c r="E11" s="72"/>
      <c r="F11" s="72" t="s">
        <v>114</v>
      </c>
      <c r="G11" s="99"/>
      <c r="H11" s="72" t="s">
        <v>117</v>
      </c>
      <c r="I11" s="72"/>
      <c r="J11" s="72" t="s">
        <v>118</v>
      </c>
      <c r="K11" s="99"/>
      <c r="L11" s="72">
        <v>0</v>
      </c>
      <c r="M11" s="72"/>
      <c r="N11" s="72">
        <v>0</v>
      </c>
      <c r="O11" s="72"/>
      <c r="P11" s="101">
        <v>97</v>
      </c>
      <c r="Q11" s="101"/>
      <c r="R11" s="101">
        <v>72526124</v>
      </c>
      <c r="S11" s="101"/>
      <c r="T11" s="101">
        <v>81466201</v>
      </c>
      <c r="U11" s="101"/>
      <c r="V11" s="101">
        <v>0</v>
      </c>
      <c r="W11" s="101"/>
      <c r="X11" s="101">
        <v>0</v>
      </c>
      <c r="Y11" s="101"/>
      <c r="Z11" s="101">
        <v>0</v>
      </c>
      <c r="AA11" s="101"/>
      <c r="AB11" s="101">
        <v>0</v>
      </c>
      <c r="AC11" s="101"/>
      <c r="AD11" s="101">
        <v>97</v>
      </c>
      <c r="AE11" s="101"/>
      <c r="AF11" s="101">
        <v>849280</v>
      </c>
      <c r="AG11" s="101"/>
      <c r="AH11" s="101">
        <v>72526124</v>
      </c>
      <c r="AI11" s="101"/>
      <c r="AJ11" s="101">
        <v>82365228</v>
      </c>
      <c r="AK11" s="1"/>
      <c r="AL11" s="76">
        <f>AJ11/'سرمایه گذاری ها'!$O$19</f>
        <v>2.1194807280954192E-4</v>
      </c>
    </row>
    <row r="12" spans="2:39" s="15" customFormat="1" ht="30">
      <c r="B12" s="72" t="s">
        <v>119</v>
      </c>
      <c r="C12" s="99"/>
      <c r="D12" s="72" t="s">
        <v>114</v>
      </c>
      <c r="E12" s="72"/>
      <c r="F12" s="72" t="s">
        <v>114</v>
      </c>
      <c r="G12" s="99"/>
      <c r="H12" s="72" t="s">
        <v>126</v>
      </c>
      <c r="I12" s="72"/>
      <c r="J12" s="72" t="s">
        <v>127</v>
      </c>
      <c r="K12" s="99"/>
      <c r="L12" s="72">
        <v>0</v>
      </c>
      <c r="M12" s="72"/>
      <c r="N12" s="72">
        <v>0</v>
      </c>
      <c r="O12" s="72"/>
      <c r="P12" s="101">
        <v>77</v>
      </c>
      <c r="Q12" s="101"/>
      <c r="R12" s="101">
        <v>68844198</v>
      </c>
      <c r="S12" s="101"/>
      <c r="T12" s="101">
        <v>70478413</v>
      </c>
      <c r="U12" s="101"/>
      <c r="V12" s="101">
        <v>0</v>
      </c>
      <c r="W12" s="101"/>
      <c r="X12" s="101">
        <v>0</v>
      </c>
      <c r="Y12" s="101"/>
      <c r="Z12" s="101">
        <v>0</v>
      </c>
      <c r="AA12" s="101"/>
      <c r="AB12" s="101">
        <v>0</v>
      </c>
      <c r="AC12" s="101"/>
      <c r="AD12" s="101">
        <v>77</v>
      </c>
      <c r="AE12" s="101"/>
      <c r="AF12" s="101">
        <v>933480</v>
      </c>
      <c r="AG12" s="101"/>
      <c r="AH12" s="101">
        <v>68844198</v>
      </c>
      <c r="AI12" s="101"/>
      <c r="AJ12" s="101">
        <v>71864932</v>
      </c>
      <c r="AK12" s="1"/>
      <c r="AL12" s="76">
        <f>AJ12/'سرمایه گذاری ها'!$O$19</f>
        <v>1.8492796304757123E-4</v>
      </c>
    </row>
    <row r="13" spans="2:39" ht="30">
      <c r="B13" s="72"/>
      <c r="C13" s="72"/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3"/>
      <c r="W13" s="72"/>
      <c r="X13" s="72"/>
      <c r="Y13" s="72"/>
      <c r="Z13" s="73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L13" s="76"/>
    </row>
    <row r="14" spans="2:39" s="55" customFormat="1" ht="30.75" thickBot="1">
      <c r="B14" s="115" t="s">
        <v>86</v>
      </c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P14" s="75">
        <f>SUM(P11:P13)</f>
        <v>174</v>
      </c>
      <c r="Q14" s="75">
        <f>SUM(Q11:Q13)</f>
        <v>0</v>
      </c>
      <c r="R14" s="75">
        <f>SUM(R11:R12)</f>
        <v>141370322</v>
      </c>
      <c r="S14" s="75">
        <f>SUM(S11:S13)</f>
        <v>0</v>
      </c>
      <c r="T14" s="75">
        <f>SUM(T11:T12)</f>
        <v>151944614</v>
      </c>
      <c r="U14" s="75">
        <f>SUM(U11:U13)</f>
        <v>0</v>
      </c>
      <c r="V14" s="75">
        <f>SUM(V11:V12)</f>
        <v>0</v>
      </c>
      <c r="W14" s="75">
        <f>SUM(W11:W13)</f>
        <v>0</v>
      </c>
      <c r="X14" s="75">
        <f>SUM(X11:X12)</f>
        <v>0</v>
      </c>
      <c r="Y14" s="75">
        <f>SUM(Y11:Y13)</f>
        <v>0</v>
      </c>
      <c r="Z14" s="75">
        <f>SUM(Z11:Z12)</f>
        <v>0</v>
      </c>
      <c r="AA14" s="75">
        <f>SUM(AA11:AA13)</f>
        <v>0</v>
      </c>
      <c r="AB14" s="75">
        <f>SUM(AB11:AB12)</f>
        <v>0</v>
      </c>
      <c r="AC14" s="75">
        <f>SUM(AC11:AC13)</f>
        <v>0</v>
      </c>
      <c r="AD14" s="75">
        <f>SUM(AD11:AD12)</f>
        <v>174</v>
      </c>
      <c r="AE14" s="75">
        <f>SUM(AE11:AE13)</f>
        <v>0</v>
      </c>
      <c r="AF14" s="75"/>
      <c r="AG14" s="75">
        <f>SUM(AG11:AG13)</f>
        <v>0</v>
      </c>
      <c r="AH14" s="75">
        <f>SUM(AH11:AH13)</f>
        <v>141370322</v>
      </c>
      <c r="AI14" s="59"/>
      <c r="AJ14" s="75">
        <f>SUM(AJ11:AJ13)</f>
        <v>154230160</v>
      </c>
      <c r="AK14" s="59"/>
      <c r="AL14" s="79">
        <f>SUM(AL11:AL13)</f>
        <v>3.9687603585711318E-4</v>
      </c>
      <c r="AM14" s="55">
        <f>SUM(P14:AL14)</f>
        <v>588915766.00039685</v>
      </c>
    </row>
    <row r="15" spans="2:39" ht="21" customHeight="1" thickTop="1"/>
    <row r="20" spans="20:20" ht="33">
      <c r="T20" s="57">
        <v>4</v>
      </c>
    </row>
  </sheetData>
  <sortState xmlns:xlrd2="http://schemas.microsoft.com/office/spreadsheetml/2017/richdata2" ref="B11:AL12">
    <sortCondition descending="1" ref="AJ11:AJ12"/>
  </sortState>
  <mergeCells count="29">
    <mergeCell ref="B14:N14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" bottom="0" header="0" footer="0"/>
  <pageSetup paperSize="9" scale="3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  <pageSetUpPr fitToPage="1"/>
  </sheetPr>
  <dimension ref="B2:AF17"/>
  <sheetViews>
    <sheetView rightToLeft="1" view="pageBreakPreview" zoomScale="60" zoomScaleNormal="70" workbookViewId="0">
      <selection activeCell="L33" sqref="L33"/>
    </sheetView>
  </sheetViews>
  <sheetFormatPr defaultRowHeight="21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116"/>
      <c r="AD2" s="116"/>
      <c r="AE2" s="116"/>
      <c r="AF2" s="116"/>
    </row>
    <row r="3" spans="2:32" ht="39">
      <c r="B3" s="116" t="s">
        <v>1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B3" s="116"/>
      <c r="AC3" s="116"/>
      <c r="AD3" s="116"/>
      <c r="AE3" s="116"/>
      <c r="AF3" s="116"/>
    </row>
    <row r="4" spans="2:32" ht="39">
      <c r="B4" s="116" t="s">
        <v>153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</row>
    <row r="5" spans="2:32" s="2" customFormat="1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32" s="2" customFormat="1" ht="30">
      <c r="B6" s="13" t="s">
        <v>102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32" s="15" customFormat="1">
      <c r="B8" s="106" t="s">
        <v>31</v>
      </c>
      <c r="C8" s="106" t="s">
        <v>31</v>
      </c>
      <c r="D8" s="106" t="s">
        <v>31</v>
      </c>
      <c r="E8" s="106" t="s">
        <v>31</v>
      </c>
      <c r="F8" s="106" t="s">
        <v>31</v>
      </c>
      <c r="G8" s="106" t="s">
        <v>31</v>
      </c>
      <c r="H8" s="106" t="s">
        <v>31</v>
      </c>
      <c r="I8" s="106" t="s">
        <v>31</v>
      </c>
      <c r="J8" s="106" t="s">
        <v>31</v>
      </c>
      <c r="L8" s="106" t="s">
        <v>152</v>
      </c>
      <c r="M8" s="106" t="s">
        <v>3</v>
      </c>
      <c r="N8" s="106" t="s">
        <v>3</v>
      </c>
      <c r="O8" s="106" t="s">
        <v>3</v>
      </c>
      <c r="P8" s="106" t="s">
        <v>3</v>
      </c>
      <c r="R8" s="106" t="s">
        <v>4</v>
      </c>
      <c r="S8" s="106" t="s">
        <v>4</v>
      </c>
      <c r="T8" s="106" t="s">
        <v>4</v>
      </c>
      <c r="U8" s="106" t="s">
        <v>4</v>
      </c>
      <c r="V8" s="106" t="s">
        <v>4</v>
      </c>
      <c r="W8" s="106" t="s">
        <v>4</v>
      </c>
      <c r="X8" s="106" t="s">
        <v>4</v>
      </c>
      <c r="Z8" s="106" t="s">
        <v>154</v>
      </c>
      <c r="AA8" s="106" t="s">
        <v>5</v>
      </c>
      <c r="AB8" s="106" t="s">
        <v>5</v>
      </c>
      <c r="AC8" s="106" t="s">
        <v>5</v>
      </c>
      <c r="AD8" s="106" t="s">
        <v>5</v>
      </c>
      <c r="AE8" s="106" t="s">
        <v>5</v>
      </c>
      <c r="AF8" s="106" t="s">
        <v>5</v>
      </c>
    </row>
    <row r="9" spans="2:32" s="15" customFormat="1">
      <c r="B9" s="107" t="s">
        <v>32</v>
      </c>
      <c r="C9" s="22"/>
      <c r="D9" s="107" t="s">
        <v>95</v>
      </c>
      <c r="E9" s="22"/>
      <c r="F9" s="107" t="s">
        <v>24</v>
      </c>
      <c r="G9" s="22"/>
      <c r="H9" s="107" t="s">
        <v>33</v>
      </c>
      <c r="I9" s="22"/>
      <c r="J9" s="107" t="s">
        <v>21</v>
      </c>
      <c r="L9" s="107" t="s">
        <v>6</v>
      </c>
      <c r="M9" s="22"/>
      <c r="N9" s="107" t="s">
        <v>7</v>
      </c>
      <c r="O9" s="22"/>
      <c r="P9" s="107" t="s">
        <v>8</v>
      </c>
      <c r="R9" s="107" t="s">
        <v>9</v>
      </c>
      <c r="S9" s="107" t="s">
        <v>9</v>
      </c>
      <c r="T9" s="107" t="s">
        <v>9</v>
      </c>
      <c r="U9" s="22"/>
      <c r="V9" s="107" t="s">
        <v>10</v>
      </c>
      <c r="W9" s="107" t="s">
        <v>10</v>
      </c>
      <c r="X9" s="107" t="s">
        <v>10</v>
      </c>
      <c r="Z9" s="107" t="s">
        <v>6</v>
      </c>
      <c r="AA9" s="22"/>
      <c r="AB9" s="107" t="s">
        <v>7</v>
      </c>
      <c r="AC9" s="22"/>
      <c r="AD9" s="107" t="s">
        <v>8</v>
      </c>
      <c r="AE9" s="22"/>
      <c r="AF9" s="107" t="s">
        <v>34</v>
      </c>
    </row>
    <row r="10" spans="2:32" s="15" customFormat="1" ht="45.75" customHeight="1">
      <c r="B10" s="108" t="s">
        <v>32</v>
      </c>
      <c r="C10" s="23"/>
      <c r="D10" s="108" t="s">
        <v>23</v>
      </c>
      <c r="E10" s="23"/>
      <c r="F10" s="108" t="s">
        <v>24</v>
      </c>
      <c r="G10" s="23"/>
      <c r="H10" s="108" t="s">
        <v>33</v>
      </c>
      <c r="I10" s="23"/>
      <c r="J10" s="108" t="s">
        <v>21</v>
      </c>
      <c r="L10" s="108" t="s">
        <v>6</v>
      </c>
      <c r="M10" s="23"/>
      <c r="N10" s="108" t="s">
        <v>7</v>
      </c>
      <c r="O10" s="23"/>
      <c r="P10" s="108" t="s">
        <v>8</v>
      </c>
      <c r="R10" s="108" t="s">
        <v>6</v>
      </c>
      <c r="S10" s="23"/>
      <c r="T10" s="108" t="s">
        <v>7</v>
      </c>
      <c r="U10" s="23"/>
      <c r="V10" s="108" t="s">
        <v>6</v>
      </c>
      <c r="W10" s="23"/>
      <c r="X10" s="108" t="s">
        <v>13</v>
      </c>
      <c r="Z10" s="108" t="s">
        <v>6</v>
      </c>
      <c r="AA10" s="23"/>
      <c r="AB10" s="108" t="s">
        <v>7</v>
      </c>
      <c r="AC10" s="23"/>
      <c r="AD10" s="108" t="s">
        <v>8</v>
      </c>
      <c r="AE10" s="23"/>
      <c r="AF10" s="108" t="s">
        <v>34</v>
      </c>
    </row>
    <row r="11" spans="2:32" ht="30.75"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/>
      <c r="Y11" s="77"/>
      <c r="Z11" s="77"/>
      <c r="AA11" s="77"/>
      <c r="AB11" s="77"/>
      <c r="AC11" s="77"/>
      <c r="AD11" s="77"/>
      <c r="AE11" s="77"/>
      <c r="AF11" s="77"/>
    </row>
    <row r="12" spans="2:32" ht="31.5" thickBot="1">
      <c r="B12" s="117" t="s">
        <v>86</v>
      </c>
      <c r="C12" s="117"/>
      <c r="D12" s="117"/>
      <c r="E12" s="117"/>
      <c r="F12" s="117"/>
      <c r="G12" s="117"/>
      <c r="H12" s="117"/>
      <c r="I12" s="117"/>
      <c r="J12" s="117"/>
      <c r="L12" s="78">
        <f>SUM(L11:L11)</f>
        <v>0</v>
      </c>
      <c r="M12" s="77"/>
      <c r="N12" s="78">
        <f>SUM(N11:N11)</f>
        <v>0</v>
      </c>
      <c r="O12" s="77"/>
      <c r="P12" s="78">
        <f>SUM(P11:P11)</f>
        <v>0</v>
      </c>
      <c r="Q12" s="77"/>
      <c r="R12" s="78"/>
      <c r="S12" s="77"/>
      <c r="T12" s="78"/>
      <c r="U12" s="77"/>
      <c r="V12" s="78">
        <f>SUM(V11:V11)</f>
        <v>0</v>
      </c>
      <c r="W12" s="77"/>
      <c r="X12" s="78">
        <f>SUM(X11:X11)</f>
        <v>0</v>
      </c>
      <c r="Y12" s="77"/>
      <c r="Z12" s="78"/>
      <c r="AA12" s="77"/>
      <c r="AB12" s="78"/>
      <c r="AC12" s="77"/>
      <c r="AD12" s="78"/>
      <c r="AE12" s="77"/>
      <c r="AF12" s="78"/>
    </row>
    <row r="13" spans="2:32" ht="21.75" thickTop="1"/>
    <row r="17" spans="16:16" ht="33">
      <c r="P17" s="57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2"/>
    <pageSetUpPr fitToPage="1"/>
  </sheetPr>
  <dimension ref="B2:AB26"/>
  <sheetViews>
    <sheetView rightToLeft="1" view="pageBreakPreview" zoomScaleNormal="100" zoomScaleSheetLayoutView="100" workbookViewId="0">
      <selection activeCell="P16" sqref="P16"/>
    </sheetView>
  </sheetViews>
  <sheetFormatPr defaultRowHeight="21"/>
  <cols>
    <col min="1" max="1" width="4" style="2" customWidth="1"/>
    <col min="2" max="2" width="31.570312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7.140625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</row>
    <row r="3" spans="2:28" ht="30"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  <c r="O3" s="104"/>
      <c r="P3" s="104"/>
      <c r="Q3" s="104"/>
      <c r="R3" s="104"/>
      <c r="S3" s="104"/>
      <c r="T3" s="104"/>
    </row>
    <row r="4" spans="2:28" ht="30">
      <c r="B4" s="104" t="s">
        <v>153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</row>
    <row r="5" spans="2:28" ht="30">
      <c r="B5" s="13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</row>
    <row r="6" spans="2:28" ht="30">
      <c r="B6" s="13" t="s">
        <v>103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8" spans="2:28" s="4" customFormat="1" ht="30" customHeight="1">
      <c r="B8" s="105" t="s">
        <v>35</v>
      </c>
      <c r="D8" s="106" t="s">
        <v>36</v>
      </c>
      <c r="E8" s="106" t="s">
        <v>36</v>
      </c>
      <c r="F8" s="106" t="s">
        <v>36</v>
      </c>
      <c r="G8" s="106" t="s">
        <v>36</v>
      </c>
      <c r="H8" s="106" t="s">
        <v>36</v>
      </c>
      <c r="I8" s="106" t="s">
        <v>36</v>
      </c>
      <c r="J8" s="106" t="s">
        <v>36</v>
      </c>
      <c r="L8" s="72" t="s">
        <v>152</v>
      </c>
      <c r="N8" s="106" t="s">
        <v>4</v>
      </c>
      <c r="O8" s="106" t="s">
        <v>4</v>
      </c>
      <c r="P8" s="106" t="s">
        <v>4</v>
      </c>
      <c r="R8" s="106" t="s">
        <v>154</v>
      </c>
      <c r="S8" s="106" t="s">
        <v>5</v>
      </c>
      <c r="T8" s="106" t="s">
        <v>5</v>
      </c>
    </row>
    <row r="9" spans="2:28" s="4" customFormat="1" ht="47.25" customHeight="1">
      <c r="B9" s="121" t="s">
        <v>35</v>
      </c>
      <c r="D9" s="119" t="s">
        <v>37</v>
      </c>
      <c r="E9" s="39"/>
      <c r="F9" s="119" t="s">
        <v>38</v>
      </c>
      <c r="G9" s="39"/>
      <c r="H9" s="119" t="s">
        <v>39</v>
      </c>
      <c r="I9" s="39"/>
      <c r="J9" s="119" t="s">
        <v>24</v>
      </c>
      <c r="L9" s="119" t="s">
        <v>40</v>
      </c>
      <c r="N9" s="119" t="s">
        <v>41</v>
      </c>
      <c r="O9" s="39"/>
      <c r="P9" s="119" t="s">
        <v>42</v>
      </c>
      <c r="R9" s="119" t="s">
        <v>40</v>
      </c>
      <c r="S9" s="39"/>
      <c r="T9" s="120" t="s">
        <v>34</v>
      </c>
    </row>
    <row r="10" spans="2:28" s="4" customFormat="1">
      <c r="B10" s="5" t="s">
        <v>122</v>
      </c>
      <c r="C10" s="99"/>
      <c r="D10" s="28" t="s">
        <v>123</v>
      </c>
      <c r="E10" s="99"/>
      <c r="F10" s="5" t="s">
        <v>43</v>
      </c>
      <c r="G10" s="99"/>
      <c r="H10" s="5" t="s">
        <v>124</v>
      </c>
      <c r="I10" s="99"/>
      <c r="J10" s="100">
        <v>0</v>
      </c>
      <c r="K10" s="99"/>
      <c r="L10" s="29">
        <v>356648904</v>
      </c>
      <c r="M10" s="29"/>
      <c r="N10" s="29">
        <v>10461202281</v>
      </c>
      <c r="O10" s="29"/>
      <c r="P10" s="29">
        <v>10384087763</v>
      </c>
      <c r="Q10" s="29"/>
      <c r="R10" s="29">
        <v>433763422</v>
      </c>
      <c r="S10" s="5"/>
      <c r="T10" s="45">
        <f>R10/'سرمایه گذاری ها'!$O$19</f>
        <v>1.1161909410142355E-3</v>
      </c>
    </row>
    <row r="11" spans="2:28" s="4" customFormat="1">
      <c r="B11" s="5" t="s">
        <v>139</v>
      </c>
      <c r="C11" s="99"/>
      <c r="D11" s="28" t="s">
        <v>141</v>
      </c>
      <c r="E11" s="99"/>
      <c r="F11" s="5" t="s">
        <v>43</v>
      </c>
      <c r="G11" s="99"/>
      <c r="H11" s="5" t="s">
        <v>140</v>
      </c>
      <c r="I11" s="99"/>
      <c r="J11" s="100">
        <v>0</v>
      </c>
      <c r="K11" s="99"/>
      <c r="L11" s="29">
        <v>959318</v>
      </c>
      <c r="M11" s="29"/>
      <c r="N11" s="29">
        <v>4062</v>
      </c>
      <c r="O11" s="29"/>
      <c r="P11" s="29">
        <v>0</v>
      </c>
      <c r="Q11" s="29"/>
      <c r="R11" s="29">
        <v>963380</v>
      </c>
      <c r="S11" s="5"/>
      <c r="T11" s="45">
        <f>R11/'سرمایه گذاری ها'!$O$19</f>
        <v>2.4790380521165618E-6</v>
      </c>
    </row>
    <row r="12" spans="2:28" s="4" customFormat="1">
      <c r="B12" s="5" t="s">
        <v>44</v>
      </c>
      <c r="C12" s="99"/>
      <c r="D12" s="28" t="s">
        <v>45</v>
      </c>
      <c r="E12" s="99"/>
      <c r="F12" s="5" t="s">
        <v>43</v>
      </c>
      <c r="G12" s="99"/>
      <c r="H12" s="5" t="s">
        <v>46</v>
      </c>
      <c r="I12" s="99"/>
      <c r="J12" s="100">
        <v>0</v>
      </c>
      <c r="K12" s="99"/>
      <c r="L12" s="29">
        <v>596792</v>
      </c>
      <c r="M12" s="29"/>
      <c r="N12" s="29">
        <v>2524</v>
      </c>
      <c r="O12" s="29"/>
      <c r="P12" s="29">
        <v>0</v>
      </c>
      <c r="Q12" s="29"/>
      <c r="R12" s="29">
        <v>599316</v>
      </c>
      <c r="S12" s="5"/>
      <c r="T12" s="45">
        <f>R12/'سرمایه گذاری ها'!$O$19</f>
        <v>1.5422026295358938E-6</v>
      </c>
    </row>
    <row r="13" spans="2:28" s="4" customFormat="1">
      <c r="B13" s="5" t="s">
        <v>47</v>
      </c>
      <c r="C13" s="99"/>
      <c r="D13" s="28" t="s">
        <v>48</v>
      </c>
      <c r="E13" s="99"/>
      <c r="F13" s="5" t="s">
        <v>43</v>
      </c>
      <c r="G13" s="99"/>
      <c r="H13" s="5" t="s">
        <v>49</v>
      </c>
      <c r="I13" s="99"/>
      <c r="J13" s="100">
        <v>0</v>
      </c>
      <c r="K13" s="99"/>
      <c r="L13" s="29">
        <v>410587</v>
      </c>
      <c r="M13" s="29"/>
      <c r="N13" s="29">
        <v>1739</v>
      </c>
      <c r="O13" s="29"/>
      <c r="P13" s="29">
        <v>0</v>
      </c>
      <c r="Q13" s="29"/>
      <c r="R13" s="29">
        <v>412326</v>
      </c>
      <c r="S13" s="5"/>
      <c r="T13" s="45">
        <f>R13/'سرمایه گذاری ها'!$O$19</f>
        <v>1.0610266394122916E-6</v>
      </c>
    </row>
    <row r="14" spans="2:28" s="4" customFormat="1">
      <c r="B14" s="5"/>
      <c r="C14" s="5"/>
      <c r="D14" s="28"/>
      <c r="E14" s="5"/>
      <c r="F14" s="5"/>
      <c r="G14" s="5"/>
      <c r="H14" s="5"/>
      <c r="I14" s="5"/>
      <c r="J14" s="29"/>
      <c r="K14" s="5"/>
      <c r="L14" s="29"/>
      <c r="M14" s="5"/>
      <c r="N14" s="29"/>
      <c r="O14" s="5"/>
      <c r="P14" s="29"/>
      <c r="Q14" s="5"/>
      <c r="R14" s="29"/>
      <c r="S14" s="5"/>
      <c r="T14" s="45"/>
    </row>
    <row r="15" spans="2:28" ht="27" thickBot="1">
      <c r="B15" s="118" t="s">
        <v>86</v>
      </c>
      <c r="C15" s="118"/>
      <c r="D15" s="118"/>
      <c r="E15" s="118"/>
      <c r="F15" s="118"/>
      <c r="G15" s="118"/>
      <c r="H15" s="118"/>
      <c r="I15" s="118"/>
      <c r="J15" s="118"/>
      <c r="L15" s="9">
        <f>SUM(L10:L14)</f>
        <v>358615601</v>
      </c>
      <c r="N15" s="9">
        <f>SUM(N10:N14)</f>
        <v>10461210606</v>
      </c>
      <c r="P15" s="9">
        <f>SUM(P10:P14)</f>
        <v>10384087763</v>
      </c>
      <c r="R15" s="9">
        <f>SUM(R10:R14)</f>
        <v>435738444</v>
      </c>
      <c r="T15" s="66">
        <f>SUM(T10:T14)</f>
        <v>1.1212732083353003E-3</v>
      </c>
    </row>
    <row r="16" spans="2:28" ht="21.75" thickTop="1"/>
    <row r="26" spans="10:10" ht="33">
      <c r="J26" s="57">
        <v>6</v>
      </c>
    </row>
  </sheetData>
  <sortState xmlns:xlrd2="http://schemas.microsoft.com/office/spreadsheetml/2017/richdata2" ref="B10:U13">
    <sortCondition descending="1" ref="R10:R13"/>
  </sortState>
  <mergeCells count="17">
    <mergeCell ref="J9"/>
    <mergeCell ref="D8:J8"/>
    <mergeCell ref="B2:T2"/>
    <mergeCell ref="B3:T3"/>
    <mergeCell ref="B4:T4"/>
    <mergeCell ref="B15:J15"/>
    <mergeCell ref="R9"/>
    <mergeCell ref="T9"/>
    <mergeCell ref="R8:T8"/>
    <mergeCell ref="L9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2"/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>
      <c r="B2" s="104" t="s">
        <v>0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</row>
    <row r="3" spans="2:28" ht="30">
      <c r="B3" s="104" t="s">
        <v>1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  <c r="M3" s="104"/>
      <c r="N3" s="104"/>
    </row>
    <row r="4" spans="2:28" ht="30">
      <c r="B4" s="104" t="s">
        <v>153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2:28" ht="117" customHeight="1"/>
    <row r="6" spans="2:28" s="2" customFormat="1" ht="30">
      <c r="B6" s="13" t="s">
        <v>105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2:28" ht="65.25" customHeight="1">
      <c r="B7" s="123" t="s">
        <v>94</v>
      </c>
      <c r="D7" s="104" t="s">
        <v>154</v>
      </c>
      <c r="E7" s="104" t="s">
        <v>5</v>
      </c>
      <c r="F7" s="104" t="s">
        <v>5</v>
      </c>
      <c r="G7" s="104" t="s">
        <v>5</v>
      </c>
      <c r="H7" s="104" t="s">
        <v>5</v>
      </c>
      <c r="I7" s="104" t="s">
        <v>5</v>
      </c>
      <c r="J7" s="104" t="s">
        <v>5</v>
      </c>
      <c r="K7" s="104" t="s">
        <v>5</v>
      </c>
      <c r="L7" s="104" t="s">
        <v>5</v>
      </c>
      <c r="M7" s="104" t="s">
        <v>5</v>
      </c>
      <c r="N7" s="104" t="s">
        <v>5</v>
      </c>
    </row>
    <row r="8" spans="2:28" ht="30">
      <c r="B8" s="123" t="s">
        <v>2</v>
      </c>
      <c r="D8" s="122" t="s">
        <v>6</v>
      </c>
      <c r="E8" s="24"/>
      <c r="F8" s="122" t="s">
        <v>26</v>
      </c>
      <c r="G8" s="24"/>
      <c r="H8" s="122" t="s">
        <v>27</v>
      </c>
      <c r="I8" s="24"/>
      <c r="J8" s="122" t="s">
        <v>28</v>
      </c>
      <c r="K8" s="24"/>
      <c r="L8" s="122" t="s">
        <v>29</v>
      </c>
      <c r="M8" s="24"/>
      <c r="N8" s="122" t="s">
        <v>30</v>
      </c>
    </row>
    <row r="9" spans="2:28">
      <c r="D9" s="69"/>
      <c r="E9" s="69"/>
      <c r="F9" s="69"/>
      <c r="G9" s="69"/>
      <c r="H9" s="69"/>
      <c r="I9" s="69"/>
      <c r="J9" s="97"/>
      <c r="K9" s="69"/>
      <c r="L9" s="69"/>
      <c r="M9" s="69"/>
      <c r="N9" s="69"/>
    </row>
    <row r="10" spans="2:28" ht="22.5" thickBot="1">
      <c r="B10" s="2" t="s">
        <v>86</v>
      </c>
      <c r="D10" s="70">
        <f>SUM(D9)</f>
        <v>0</v>
      </c>
      <c r="E10" s="69"/>
      <c r="F10" s="70">
        <f>SUM(F9)</f>
        <v>0</v>
      </c>
      <c r="G10" s="69"/>
      <c r="H10" s="70">
        <f>SUM(H9)</f>
        <v>0</v>
      </c>
      <c r="I10" s="69"/>
      <c r="J10" s="96">
        <f>SUM(J9)</f>
        <v>0</v>
      </c>
      <c r="K10" s="69"/>
      <c r="L10" s="70">
        <f>SUM(L9)</f>
        <v>0</v>
      </c>
      <c r="M10" s="69"/>
      <c r="N10" s="70"/>
    </row>
    <row r="11" spans="2:28" ht="21.75" thickTop="1"/>
    <row r="21" spans="8:8" ht="30">
      <c r="H21" s="58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2"/>
    <pageSetUpPr fitToPage="1"/>
  </sheetPr>
  <dimension ref="A2:AB17"/>
  <sheetViews>
    <sheetView rightToLeft="1" view="pageBreakPreview" zoomScaleNormal="100" zoomScaleSheetLayoutView="100" workbookViewId="0">
      <selection activeCell="B9" sqref="B9:D11"/>
    </sheetView>
  </sheetViews>
  <sheetFormatPr defaultRowHeight="21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>
      <c r="B2" s="104" t="s">
        <v>0</v>
      </c>
      <c r="C2" s="104"/>
      <c r="D2" s="104"/>
      <c r="E2" s="104"/>
      <c r="F2" s="104"/>
      <c r="G2" s="104"/>
      <c r="H2" s="104"/>
    </row>
    <row r="3" spans="1:28" ht="30">
      <c r="B3" s="104" t="s">
        <v>50</v>
      </c>
      <c r="C3" s="104"/>
      <c r="D3" s="104"/>
      <c r="E3" s="104"/>
      <c r="F3" s="104"/>
      <c r="G3" s="104"/>
      <c r="H3" s="104"/>
    </row>
    <row r="4" spans="1:28" ht="30">
      <c r="B4" s="104" t="s">
        <v>153</v>
      </c>
      <c r="C4" s="104"/>
      <c r="D4" s="104"/>
      <c r="E4" s="104"/>
      <c r="F4" s="104"/>
      <c r="G4" s="104"/>
      <c r="H4" s="104"/>
    </row>
    <row r="5" spans="1:28" ht="143.25" customHeight="1"/>
    <row r="6" spans="1:28" ht="30">
      <c r="A6" s="2" t="s">
        <v>104</v>
      </c>
      <c r="B6" s="13" t="s">
        <v>106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</row>
    <row r="7" spans="1:28" ht="30">
      <c r="B7" s="13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</row>
    <row r="8" spans="1:28" s="4" customFormat="1" ht="51" customHeight="1">
      <c r="B8" s="124" t="s">
        <v>54</v>
      </c>
      <c r="C8" s="42"/>
      <c r="D8" s="124" t="s">
        <v>40</v>
      </c>
      <c r="E8" s="42"/>
      <c r="F8" s="124" t="s">
        <v>73</v>
      </c>
      <c r="G8" s="42"/>
      <c r="H8" s="124" t="s">
        <v>12</v>
      </c>
    </row>
    <row r="9" spans="1:28" s="4" customFormat="1">
      <c r="B9" s="4" t="s">
        <v>84</v>
      </c>
      <c r="C9" s="99"/>
      <c r="D9" s="67">
        <v>2285546</v>
      </c>
      <c r="E9" s="99"/>
      <c r="F9" s="45">
        <f>D9/$D$12</f>
        <v>-6.2456798852029462E-5</v>
      </c>
      <c r="G9" s="6"/>
      <c r="H9" s="45">
        <f>D9/'سرمایه گذاری ها'!$O$19</f>
        <v>5.8813298011820874E-6</v>
      </c>
    </row>
    <row r="10" spans="1:28" s="4" customFormat="1">
      <c r="B10" s="4" t="s">
        <v>85</v>
      </c>
      <c r="C10" s="99"/>
      <c r="D10" s="67">
        <v>1518723</v>
      </c>
      <c r="E10" s="99"/>
      <c r="F10" s="45">
        <f>D10/$D$12</f>
        <v>-4.150193298360687E-5</v>
      </c>
      <c r="G10" s="6"/>
      <c r="H10" s="45">
        <f>D10/'سرمایه گذاری ها'!$O$19</f>
        <v>3.9080862251911197E-6</v>
      </c>
    </row>
    <row r="11" spans="1:28" s="4" customFormat="1">
      <c r="B11" s="4" t="s">
        <v>83</v>
      </c>
      <c r="C11" s="99"/>
      <c r="D11" s="67">
        <v>-36597834735</v>
      </c>
      <c r="E11" s="99"/>
      <c r="F11" s="45">
        <f>D11/$D$12</f>
        <v>1.0001039587318357</v>
      </c>
      <c r="G11" s="6"/>
      <c r="H11" s="45">
        <f>D11/'سرمایه گذاری ها'!$O$19</f>
        <v>-9.4176155756958049E-2</v>
      </c>
    </row>
    <row r="12" spans="1:28" ht="21.75" thickBot="1">
      <c r="B12" s="30" t="s">
        <v>86</v>
      </c>
      <c r="D12" s="103">
        <f>SUM(D9:D11)</f>
        <v>-36594030466</v>
      </c>
      <c r="F12" s="66">
        <f>SUM(F9:F11)</f>
        <v>1</v>
      </c>
      <c r="G12" s="44"/>
      <c r="H12" s="66">
        <f>SUM(H9:H11)</f>
        <v>-9.4166366340931673E-2</v>
      </c>
    </row>
    <row r="13" spans="1:28" ht="21.75" thickTop="1"/>
    <row r="17" spans="4:4" ht="30">
      <c r="D17" s="59">
        <v>8</v>
      </c>
    </row>
  </sheetData>
  <sortState xmlns:xlrd2="http://schemas.microsoft.com/office/spreadsheetml/2017/richdata2" ref="B9:H11">
    <sortCondition descending="1" ref="D9:D11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Negin Sharifi</cp:lastModifiedBy>
  <cp:lastPrinted>2024-04-24T12:56:19Z</cp:lastPrinted>
  <dcterms:created xsi:type="dcterms:W3CDTF">2021-12-28T12:49:50Z</dcterms:created>
  <dcterms:modified xsi:type="dcterms:W3CDTF">2024-05-27T09:20:23Z</dcterms:modified>
</cp:coreProperties>
</file>