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2\تیر\ارمغان\"/>
    </mc:Choice>
  </mc:AlternateContent>
  <xr:revisionPtr revIDLastSave="0" documentId="13_ncr:1_{49940BFE-4352-429B-B754-00AEF18C8426}" xr6:coauthVersionLast="47" xr6:coauthVersionMax="47" xr10:uidLastSave="{00000000-0000-0000-0000-000000000000}"/>
  <bookViews>
    <workbookView xWindow="-120" yWindow="-120" windowWidth="29040" windowHeight="15840" firstSheet="8" activeTab="14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رمایه‌گذاری در سهام" sheetId="11" r:id="rId10"/>
    <sheet name="درآمد سود سهام" sheetId="8" r:id="rId11"/>
    <sheet name="درآمد ناشی از تغییر قیمت اوراق" sheetId="9" r:id="rId12"/>
    <sheet name="درآمد ناشی از فروش" sheetId="10" r:id="rId13"/>
    <sheet name="سرمایه‌گذاری در اوراق بهادار" sheetId="12" r:id="rId14"/>
    <sheet name="درآمد سپرده بانکی" sheetId="13" r:id="rId15"/>
    <sheet name="سود اوراق بهادار و سپرده بانکی" sheetId="7" r:id="rId16"/>
    <sheet name="سایر درآمدها" sheetId="14" r:id="rId17"/>
  </sheets>
  <definedNames>
    <definedName name="_xlnm.Print_Area" localSheetId="0">'صفحه اول '!$A$1:$L$54</definedName>
  </definedNames>
  <calcPr calcId="181029"/>
</workbook>
</file>

<file path=xl/calcChain.xml><?xml version="1.0" encoding="utf-8"?>
<calcChain xmlns="http://schemas.openxmlformats.org/spreadsheetml/2006/main">
  <c r="H13" i="15" l="1"/>
  <c r="H12" i="15"/>
  <c r="F13" i="15"/>
  <c r="F12" i="15"/>
  <c r="D13" i="15"/>
  <c r="D12" i="15"/>
  <c r="J14" i="13"/>
  <c r="D19" i="12"/>
  <c r="F19" i="12"/>
  <c r="H19" i="12"/>
  <c r="J19" i="12"/>
  <c r="L19" i="12"/>
  <c r="N19" i="12"/>
  <c r="P19" i="12"/>
  <c r="R19" i="12"/>
  <c r="D56" i="11"/>
  <c r="F56" i="11"/>
  <c r="H56" i="11"/>
  <c r="J56" i="11"/>
  <c r="N56" i="11"/>
  <c r="P56" i="11"/>
  <c r="R56" i="11"/>
  <c r="T56" i="11"/>
  <c r="L56" i="11"/>
  <c r="V56" i="11"/>
  <c r="F46" i="10"/>
  <c r="H46" i="10"/>
  <c r="J46" i="10"/>
  <c r="L46" i="10"/>
  <c r="N46" i="10"/>
  <c r="P46" i="10"/>
  <c r="R46" i="10"/>
  <c r="D38" i="9"/>
  <c r="F38" i="9"/>
  <c r="H38" i="9"/>
  <c r="J38" i="9"/>
  <c r="L38" i="9"/>
  <c r="N38" i="9"/>
  <c r="P38" i="9"/>
  <c r="R38" i="9"/>
  <c r="F30" i="8"/>
  <c r="H30" i="8"/>
  <c r="J30" i="8"/>
  <c r="L30" i="8"/>
  <c r="N30" i="8"/>
  <c r="P30" i="8"/>
  <c r="R30" i="8"/>
  <c r="T30" i="8"/>
  <c r="J16" i="7"/>
  <c r="N16" i="7"/>
  <c r="P16" i="7"/>
  <c r="T16" i="7"/>
  <c r="L14" i="6"/>
  <c r="N14" i="6"/>
  <c r="P14" i="6"/>
  <c r="R14" i="6"/>
  <c r="P20" i="3"/>
  <c r="R20" i="3"/>
  <c r="T20" i="3"/>
  <c r="V20" i="3"/>
  <c r="X20" i="3"/>
  <c r="Z20" i="3"/>
  <c r="AB20" i="3"/>
  <c r="AD20" i="3"/>
  <c r="AH20" i="3"/>
  <c r="AJ20" i="3"/>
  <c r="E38" i="1"/>
  <c r="G38" i="1"/>
  <c r="I38" i="1"/>
  <c r="K38" i="1"/>
  <c r="M38" i="1"/>
  <c r="O38" i="1"/>
  <c r="Q38" i="1"/>
  <c r="S38" i="1"/>
  <c r="U38" i="1"/>
  <c r="W38" i="1"/>
  <c r="Y38" i="1"/>
  <c r="D15" i="14"/>
  <c r="F15" i="14"/>
  <c r="F14" i="13"/>
  <c r="F38" i="1"/>
  <c r="H38" i="1"/>
  <c r="J38" i="1"/>
  <c r="L38" i="1"/>
  <c r="N38" i="1"/>
  <c r="P38" i="1"/>
  <c r="R38" i="1"/>
  <c r="T38" i="1"/>
  <c r="V38" i="1"/>
  <c r="X38" i="1"/>
  <c r="F9" i="15" l="1"/>
  <c r="J10" i="4"/>
  <c r="L10" i="4"/>
  <c r="H10" i="4"/>
  <c r="F10" i="4"/>
  <c r="D10" i="4"/>
  <c r="Z38" i="1"/>
  <c r="X12" i="5"/>
  <c r="V12" i="5"/>
  <c r="P12" i="5"/>
  <c r="N12" i="5"/>
  <c r="L12" i="5"/>
  <c r="F11" i="15" l="1"/>
  <c r="F10" i="15"/>
  <c r="Q20" i="3"/>
  <c r="S20" i="3"/>
  <c r="U20" i="3"/>
  <c r="W20" i="3"/>
  <c r="Y20" i="3"/>
  <c r="AA20" i="3"/>
  <c r="AC20" i="3"/>
  <c r="AE20" i="3"/>
  <c r="AG20" i="3"/>
  <c r="E12" i="16"/>
  <c r="I12" i="16" l="1"/>
  <c r="K12" i="16"/>
  <c r="M12" i="16"/>
  <c r="L16" i="7"/>
  <c r="R16" i="7"/>
  <c r="M13" i="16"/>
  <c r="K13" i="16"/>
  <c r="I13" i="16"/>
  <c r="O16" i="16"/>
  <c r="M16" i="16"/>
  <c r="K16" i="16"/>
  <c r="I16" i="16"/>
  <c r="G16" i="16"/>
  <c r="E16" i="16"/>
  <c r="O14" i="16"/>
  <c r="M14" i="16"/>
  <c r="K14" i="16"/>
  <c r="I14" i="16"/>
  <c r="G14" i="16"/>
  <c r="E14" i="16"/>
  <c r="O12" i="16"/>
  <c r="G12" i="16"/>
  <c r="P19" i="16"/>
  <c r="N19" i="16"/>
  <c r="L19" i="16"/>
  <c r="J19" i="16"/>
  <c r="H19" i="16"/>
  <c r="F19" i="16"/>
  <c r="D19" i="16"/>
  <c r="K19" i="16" l="1"/>
  <c r="M19" i="16"/>
  <c r="I19" i="16"/>
  <c r="O13" i="16"/>
  <c r="O19" i="16" s="1"/>
  <c r="AA34" i="1" s="1"/>
  <c r="E13" i="16"/>
  <c r="E19" i="16" s="1"/>
  <c r="AA31" i="1" l="1"/>
  <c r="AA32" i="1"/>
  <c r="AA17" i="1"/>
  <c r="AA28" i="1"/>
  <c r="AA26" i="1"/>
  <c r="AL14" i="3"/>
  <c r="AL18" i="3"/>
  <c r="AL17" i="3"/>
  <c r="AL15" i="3"/>
  <c r="AL12" i="3"/>
  <c r="AL16" i="3"/>
  <c r="AL13" i="3"/>
  <c r="AA35" i="1"/>
  <c r="AA16" i="1"/>
  <c r="AA19" i="1"/>
  <c r="AA22" i="1"/>
  <c r="AA29" i="1"/>
  <c r="AA12" i="1"/>
  <c r="AA15" i="1"/>
  <c r="AA18" i="1"/>
  <c r="AA13" i="1"/>
  <c r="AA24" i="1"/>
  <c r="AA33" i="1"/>
  <c r="AA27" i="1"/>
  <c r="AA37" i="1"/>
  <c r="AA30" i="1"/>
  <c r="AA14" i="1"/>
  <c r="AA36" i="1"/>
  <c r="AA20" i="1"/>
  <c r="AA21" i="1"/>
  <c r="AA23" i="1"/>
  <c r="AA25" i="1"/>
  <c r="AL11" i="3"/>
  <c r="T10" i="6"/>
  <c r="T12" i="6"/>
  <c r="T11" i="6"/>
  <c r="H9" i="15"/>
  <c r="AA11" i="1"/>
  <c r="H11" i="15"/>
  <c r="H10" i="15"/>
  <c r="Q19" i="16"/>
  <c r="Q13" i="16"/>
  <c r="G13" i="16"/>
  <c r="G19" i="16" s="1"/>
  <c r="Q12" i="16"/>
  <c r="Q16" i="16"/>
  <c r="Q15" i="16"/>
  <c r="Q17" i="16"/>
  <c r="Q14" i="16"/>
  <c r="T14" i="6" l="1"/>
  <c r="AL20" i="3"/>
  <c r="AA38" i="1"/>
  <c r="AM20" i="3"/>
</calcChain>
</file>

<file path=xl/sharedStrings.xml><?xml version="1.0" encoding="utf-8"?>
<sst xmlns="http://schemas.openxmlformats.org/spreadsheetml/2006/main" count="804" uniqueCount="202">
  <si>
    <t>صندوق سرمایه‌گذاری مشترک گنجینه ارمغان الماس</t>
  </si>
  <si>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</si>
  <si>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</si>
  <si>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</si>
  <si>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</si>
  <si>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</si>
  <si>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</si>
  <si>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</si>
  <si>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</si>
  <si>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</si>
  <si>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</si>
  <si>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</si>
  <si>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</si>
  <si>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</si>
  <si>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توسعه‌معادن‌وفلزات‌</t>
  </si>
  <si>
    <t>فولاد مبارکه اصفهان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</si>
  <si>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</si>
  <si>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</si>
  <si>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</si>
  <si>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</si>
  <si>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</si>
  <si>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</si>
  <si>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</si>
  <si>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</si>
  <si>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</si>
  <si>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</si>
  <si>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</si>
  <si>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</si>
  <si>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</si>
  <si>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</si>
  <si>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</si>
  <si>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</si>
  <si>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</si>
  <si>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</si>
  <si>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</si>
  <si>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</si>
  <si>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</si>
  <si>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</si>
  <si>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</si>
  <si>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</si>
  <si>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</si>
  <si>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</si>
  <si>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</si>
  <si>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</si>
  <si>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</si>
  <si>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</si>
  <si>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پارسیان ملاصدرا</t>
  </si>
  <si>
    <t>47000952860609</t>
  </si>
  <si>
    <t>1398/05/27</t>
  </si>
  <si>
    <t>بانک آینده بخارست</t>
  </si>
  <si>
    <t>0203466325003</t>
  </si>
  <si>
    <t>1398/09/17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</si>
  <si>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</si>
  <si>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</si>
  <si>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</si>
  <si>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</si>
  <si>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</si>
  <si>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</si>
  <si>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</si>
  <si>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</si>
  <si>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</si>
  <si>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</si>
  <si>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</si>
  <si>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</si>
  <si>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</si>
  <si>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</si>
  <si>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</si>
  <si>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</si>
  <si>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</si>
  <si>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</si>
  <si>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</si>
  <si>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</si>
  <si>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</si>
  <si>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</si>
  <si>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</si>
  <si>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</si>
  <si>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</si>
  <si>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</si>
  <si>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</si>
  <si>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</si>
  <si>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</si>
  <si>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</si>
  <si>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</si>
  <si>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</si>
  <si>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</si>
  <si>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</si>
  <si>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</si>
  <si>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</si>
  <si>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جمع کل</t>
  </si>
  <si>
    <t>1. سرمایه گذاری ها</t>
  </si>
  <si>
    <t>1.1. سرمایه گذاری در سهام و حق تقدم سهام</t>
  </si>
  <si>
    <t>سهام و حق تقدم</t>
  </si>
  <si>
    <t>اوراق تبعی</t>
  </si>
  <si>
    <t>اوراق بدهی</t>
  </si>
  <si>
    <t>سپرده های مدت دار</t>
  </si>
  <si>
    <t>سپرده های جاری/ کوتاه مدت</t>
  </si>
  <si>
    <t>نام دارایی</t>
  </si>
  <si>
    <t>تاریخ سررسید</t>
  </si>
  <si>
    <t>گواهی سپرده</t>
  </si>
  <si>
    <t>طبقه دارایی</t>
  </si>
  <si>
    <t>افزایش طی دوره</t>
  </si>
  <si>
    <t>کاهش طی دوره</t>
  </si>
  <si>
    <t>1.2. سرمایه گذاری در اوراق تبعی</t>
  </si>
  <si>
    <t>1.3. سرمایه گذاری در اوراق بدهی</t>
  </si>
  <si>
    <t>1.4. سرمایه گذاری در اوراق گواهی سپرده</t>
  </si>
  <si>
    <t>1.5. سرمایه گذاری در سپرده های بانکی</t>
  </si>
  <si>
    <t xml:space="preserve"> </t>
  </si>
  <si>
    <t>2. اوراق بهاداری که ارزش آنها در تاریخ گزارش تعدیل شده اند</t>
  </si>
  <si>
    <t>3. درآمد حاصل از سرمایه گذاری ها</t>
  </si>
  <si>
    <t>3.1. درآمد حاصل سرمایه گذاری در سهام و حق تقدم</t>
  </si>
  <si>
    <t>3.1.1. درآمد حاصل از سود سهام</t>
  </si>
  <si>
    <t>3.1.2. درآمد حاصل از تغییرقیمت سهام و حق تقدم</t>
  </si>
  <si>
    <t>3.3. درآمد حاصل از سپرده های بانکی</t>
  </si>
  <si>
    <t>سیمان فارس و خوزستان</t>
  </si>
  <si>
    <t>3.5.سایردرآمدها</t>
  </si>
  <si>
    <t>3.4.سود اوراق بدهی و سپرده بانکی</t>
  </si>
  <si>
    <t>3.2.درآمد حاصل از سرمایه گذاری در اوراق بدهی</t>
  </si>
  <si>
    <t>مرابحه عام دولت2-ش.خ سایر0212</t>
  </si>
  <si>
    <t>بله</t>
  </si>
  <si>
    <t>1398/12/25</t>
  </si>
  <si>
    <t>1402/12/25</t>
  </si>
  <si>
    <t>صنایع پتروشیمی کرمانشاه</t>
  </si>
  <si>
    <t>پتروشیمی‌شیراز</t>
  </si>
  <si>
    <t>اسنادخزانه-م7بودجه00-030912</t>
  </si>
  <si>
    <t>1400/04/14</t>
  </si>
  <si>
    <t>1403/09/12</t>
  </si>
  <si>
    <t>اسنادخزانه-م4بودجه00-030522</t>
  </si>
  <si>
    <t>سیمان‌فارس‌</t>
  </si>
  <si>
    <t>صنعتی‌ بهشهر</t>
  </si>
  <si>
    <t>پتروشیمی بوعلی سینا</t>
  </si>
  <si>
    <t>پالایش نفت اصفهان</t>
  </si>
  <si>
    <t>داروسازی کاسپین تامین</t>
  </si>
  <si>
    <t>3.1.3. درآمد حاصل از فروش سهام و اوراق</t>
  </si>
  <si>
    <t>پتروشیمی زاگرس</t>
  </si>
  <si>
    <t>شیر پاستوریزه پگاه فارس</t>
  </si>
  <si>
    <t>بانک خاورمیانه نیایش</t>
  </si>
  <si>
    <t>101310810707074763</t>
  </si>
  <si>
    <t>1401/06/30</t>
  </si>
  <si>
    <t>شیر پاستوریزه پگاه گلپایگان</t>
  </si>
  <si>
    <t>الحاوی</t>
  </si>
  <si>
    <t>1400/03/11</t>
  </si>
  <si>
    <t>1403/05/22</t>
  </si>
  <si>
    <t>فروشگاه های زنجیره ای رفاه</t>
  </si>
  <si>
    <t>اقتصادی و خودکفایی آزادگان</t>
  </si>
  <si>
    <t>صنعتی مینو</t>
  </si>
  <si>
    <t>سیمان‌مازندران‌</t>
  </si>
  <si>
    <t>سیمان ساوه</t>
  </si>
  <si>
    <t>سیمان‌هرمزگان‌</t>
  </si>
  <si>
    <t>گواهی اعتبارمولد رفاه0208</t>
  </si>
  <si>
    <t>1401/09/01</t>
  </si>
  <si>
    <t>1402/08/30</t>
  </si>
  <si>
    <t>پمپ‌ سازی‌ ایران‌</t>
  </si>
  <si>
    <t>بین‌ المللی‌ محصولات‌  پارس‌</t>
  </si>
  <si>
    <t>1402/01/30</t>
  </si>
  <si>
    <t>1402/02/31</t>
  </si>
  <si>
    <t>پالایش نفت بندرعباس</t>
  </si>
  <si>
    <t>کشتیرانی دریای خزر</t>
  </si>
  <si>
    <t>بانک ملت</t>
  </si>
  <si>
    <t>بانک صادرات ایران</t>
  </si>
  <si>
    <t>صنایع فروآلیاژ ایران</t>
  </si>
  <si>
    <t>سایپا</t>
  </si>
  <si>
    <t>صنایع پتروشیمی خلیج فارس</t>
  </si>
  <si>
    <t>ملی‌ صنایع‌ مس‌ ایران‌</t>
  </si>
  <si>
    <t>پتروشیمی پردیس</t>
  </si>
  <si>
    <t>سپنتا</t>
  </si>
  <si>
    <t>بهساز کاشانه تهران</t>
  </si>
  <si>
    <t>کشاورزی و دامپروری فجر اصفهان</t>
  </si>
  <si>
    <t>تولید نیروی برق دماوند</t>
  </si>
  <si>
    <t>1402/02/30</t>
  </si>
  <si>
    <t>صنایع گلدیران</t>
  </si>
  <si>
    <t>شیر پگاه آذربایجان شرقی</t>
  </si>
  <si>
    <t>پویا زرکان آق دره</t>
  </si>
  <si>
    <t>شیشه‌ و گاز</t>
  </si>
  <si>
    <t>بورس کالای ایران</t>
  </si>
  <si>
    <t>گروه‌بهمن‌</t>
  </si>
  <si>
    <t>مخابرات ایران</t>
  </si>
  <si>
    <t>فرآوری‌موادمعدنی‌ایران‌</t>
  </si>
  <si>
    <t>1402/03/31</t>
  </si>
  <si>
    <t>1402/03/21</t>
  </si>
  <si>
    <t>1402/03/06</t>
  </si>
  <si>
    <t>سیمان‌ بهبهان‌</t>
  </si>
  <si>
    <t>برای ماه منتهی به1402/04/31</t>
  </si>
  <si>
    <t>1402/04/31</t>
  </si>
  <si>
    <t>اسنادخزانه-م6بودجه00-030723</t>
  </si>
  <si>
    <t>1400/02/22</t>
  </si>
  <si>
    <t>1403/07/23</t>
  </si>
  <si>
    <t>اسنادخزانه-م2بودجه00-031024</t>
  </si>
  <si>
    <t>1403/10/24</t>
  </si>
  <si>
    <t>اسناد خزانه-م1بودجه01-040326</t>
  </si>
  <si>
    <t>1401/02/26</t>
  </si>
  <si>
    <t>1404/03/26</t>
  </si>
  <si>
    <t>اسنادخزانه-م1بودجه00-030821</t>
  </si>
  <si>
    <t>1403/08/21</t>
  </si>
  <si>
    <t>1402/04/17</t>
  </si>
  <si>
    <t>1402/04/28</t>
  </si>
  <si>
    <t>1402/04/30</t>
  </si>
  <si>
    <t>1402/04/14</t>
  </si>
  <si>
    <t>1402/04/27</t>
  </si>
  <si>
    <t>1402/04/29</t>
  </si>
  <si>
    <t>1402/04/24</t>
  </si>
  <si>
    <t>1402/04/25</t>
  </si>
  <si>
    <t>1402/04/15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</si>
</sst>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"/>
  </numFmts>
  <fonts count="21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sz val="20"/>
      <name val="B Zar"/>
      <charset val="178"/>
    </font>
    <font>
      <b/>
      <sz val="20"/>
      <name val="B Zar"/>
      <charset val="178"/>
    </font>
    <font>
      <sz val="18"/>
      <name val="B Zar"/>
      <charset val="178"/>
    </font>
    <font>
      <sz val="14"/>
      <name val="B Zar"/>
      <charset val="178"/>
    </font>
    <font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42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4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9" fillId="0" borderId="0" xfId="0" applyFont="1"/>
    <xf numFmtId="0" fontId="10" fillId="0" borderId="0" xfId="0" applyFont="1"/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1" applyNumberFormat="1" applyFont="1" applyBorder="1"/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left" vertical="center" wrapText="1" readingOrder="1"/>
    </xf>
    <xf numFmtId="0" fontId="4" fillId="0" borderId="0" xfId="0" applyFont="1" applyAlignment="1">
      <alignment horizontal="left" vertical="center" wrapText="1" readingOrder="1"/>
    </xf>
    <xf numFmtId="0" fontId="10" fillId="0" borderId="2" xfId="0" applyFont="1" applyBorder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3" fontId="4" fillId="0" borderId="4" xfId="0" applyNumberFormat="1" applyFont="1" applyBorder="1" applyAlignment="1">
      <alignment horizontal="center" vertical="center" wrapText="1" readingOrder="2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3" xfId="0" applyFont="1" applyBorder="1"/>
    <xf numFmtId="10" fontId="4" fillId="0" borderId="0" xfId="1" applyNumberFormat="1" applyFont="1"/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3" fontId="4" fillId="0" borderId="4" xfId="0" applyNumberFormat="1" applyFont="1" applyBorder="1" applyAlignment="1">
      <alignment wrapText="1"/>
    </xf>
    <xf numFmtId="10" fontId="4" fillId="0" borderId="0" xfId="0" applyNumberFormat="1" applyFont="1" applyAlignment="1">
      <alignment wrapText="1"/>
    </xf>
    <xf numFmtId="0" fontId="13" fillId="0" borderId="0" xfId="0" applyFont="1" applyAlignment="1">
      <alignment wrapText="1"/>
    </xf>
    <xf numFmtId="0" fontId="10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10" fontId="4" fillId="0" borderId="4" xfId="1" applyNumberFormat="1" applyFont="1" applyBorder="1" applyAlignment="1">
      <alignment wrapText="1"/>
    </xf>
    <xf numFmtId="10" fontId="4" fillId="0" borderId="4" xfId="1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 wrapText="1"/>
    </xf>
    <xf numFmtId="3" fontId="4" fillId="0" borderId="4" xfId="0" applyNumberFormat="1" applyFont="1" applyBorder="1" applyAlignment="1">
      <alignment horizontal="left" vertical="center" wrapText="1" readingOrder="2"/>
    </xf>
    <xf numFmtId="164" fontId="3" fillId="0" borderId="0" xfId="0" applyNumberFormat="1" applyFont="1" applyAlignment="1">
      <alignment horizontal="right" vertical="center" indent="1" readingOrder="2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3" fontId="15" fillId="0" borderId="0" xfId="0" applyNumberFormat="1" applyFont="1"/>
    <xf numFmtId="0" fontId="1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3" fontId="15" fillId="0" borderId="4" xfId="0" applyNumberFormat="1" applyFont="1" applyBorder="1" applyAlignment="1">
      <alignment horizontal="center"/>
    </xf>
    <xf numFmtId="10" fontId="3" fillId="0" borderId="0" xfId="1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8" fillId="0" borderId="4" xfId="0" applyFont="1" applyBorder="1" applyAlignment="1">
      <alignment horizontal="center"/>
    </xf>
    <xf numFmtId="10" fontId="15" fillId="0" borderId="4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0" fontId="9" fillId="0" borderId="4" xfId="0" applyFont="1" applyBorder="1" applyAlignment="1">
      <alignment wrapText="1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wrapText="1"/>
    </xf>
    <xf numFmtId="3" fontId="9" fillId="0" borderId="4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3" fontId="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readingOrder="2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 wrapText="1"/>
    </xf>
    <xf numFmtId="0" fontId="19" fillId="0" borderId="3" xfId="0" applyFont="1" applyBorder="1" applyAlignment="1">
      <alignment wrapText="1"/>
    </xf>
    <xf numFmtId="0" fontId="19" fillId="0" borderId="0" xfId="0" applyFont="1" applyAlignment="1">
      <alignment wrapText="1"/>
    </xf>
    <xf numFmtId="3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4" xfId="0" applyFont="1" applyBorder="1"/>
    <xf numFmtId="3" fontId="10" fillId="0" borderId="4" xfId="0" applyNumberFormat="1" applyFont="1" applyBorder="1" applyAlignment="1">
      <alignment horizontal="center" vertical="center"/>
    </xf>
    <xf numFmtId="10" fontId="2" fillId="0" borderId="4" xfId="1" applyNumberFormat="1" applyFont="1" applyBorder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 wrapText="1" readingOrder="2"/>
    </xf>
    <xf numFmtId="0" fontId="20" fillId="0" borderId="0" xfId="0" applyFont="1"/>
    <xf numFmtId="3" fontId="20" fillId="0" borderId="0" xfId="0" applyNumberFormat="1" applyFont="1"/>
    <xf numFmtId="3" fontId="15" fillId="0" borderId="0" xfId="0" applyNumberFormat="1" applyFont="1" applyAlignment="1">
      <alignment horizontal="center"/>
    </xf>
    <xf numFmtId="9" fontId="9" fillId="0" borderId="0" xfId="1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3" fillId="0" borderId="0" xfId="0" applyFont="1" applyAlignment="1">
      <alignment horizontal="right" vertical="center" readingOrder="2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 readingOrder="2"/>
    </xf>
    <xf numFmtId="0" fontId="8" fillId="0" borderId="2" xfId="0" applyFont="1" applyBorder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1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39405</xdr:colOff>
      <xdr:row>54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D75D909-644F-A7F9-B9E7-0DDEA82F0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331795" y="0"/>
          <a:ext cx="7354605" cy="10325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"/>
  <sheetViews>
    <sheetView rightToLeft="1" view="pageBreakPreview" topLeftCell="A25" zoomScaleNormal="100" zoomScaleSheetLayoutView="100" workbookViewId="0">
      <selection activeCell="I15" sqref="I15"/>
    </sheetView>
  </sheetViews>
  <sheetFormatPr defaultRowHeight="15" x14ac:dyDescent="0.25"/>
  <sheetData/>
  <pageMargins left="0.7" right="0.7" top="0.75" bottom="0.75" header="0.3" footer="0.3"/>
  <pageSetup paperSize="9" scale="79" orientation="portrait" r:id="rId1"/>
  <colBreaks count="1" manualBreakCount="1">
    <brk id="13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AB58"/>
  <sheetViews>
    <sheetView rightToLeft="1" view="pageBreakPreview" topLeftCell="A41" zoomScale="85" zoomScaleNormal="85" zoomScaleSheetLayoutView="85" workbookViewId="0">
      <selection activeCell="D57" sqref="D57"/>
    </sheetView>
  </sheetViews>
  <sheetFormatPr defaultRowHeight="21" x14ac:dyDescent="0.55000000000000004"/>
  <cols>
    <col min="1" max="1" width="2.85546875" style="4" customWidth="1"/>
    <col min="2" max="2" width="30" style="4" customWidth="1"/>
    <col min="3" max="3" width="1" style="4" customWidth="1"/>
    <col min="4" max="4" width="15.7109375" style="4" bestFit="1" customWidth="1"/>
    <col min="5" max="5" width="1" style="4" customWidth="1"/>
    <col min="6" max="6" width="17.5703125" style="4" customWidth="1"/>
    <col min="7" max="7" width="1" style="4" customWidth="1"/>
    <col min="8" max="8" width="17" style="4" bestFit="1" customWidth="1"/>
    <col min="9" max="9" width="1" style="4" customWidth="1"/>
    <col min="10" max="10" width="17" style="4" customWidth="1"/>
    <col min="11" max="11" width="1" style="4" customWidth="1"/>
    <col min="12" max="12" width="1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customWidth="1"/>
    <col min="19" max="19" width="1" style="4" customWidth="1"/>
    <col min="20" max="20" width="17.5703125" style="4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27" width="9.140625" style="4"/>
    <col min="28" max="28" width="18.5703125" style="4" bestFit="1" customWidth="1"/>
    <col min="29" max="16384" width="9.140625" style="4"/>
  </cols>
  <sheetData>
    <row r="2" spans="2:28" ht="30" x14ac:dyDescent="0.55000000000000004">
      <c r="B2" s="110" t="s">
        <v>0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</row>
    <row r="3" spans="2:28" ht="30" x14ac:dyDescent="0.55000000000000004">
      <c r="B3" s="110" t="s">
        <v>52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</row>
    <row r="4" spans="2:28" ht="30" x14ac:dyDescent="0.55000000000000004">
      <c r="B4" s="110" t="s">
        <v>181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</row>
    <row r="7" spans="2:28" s="2" customFormat="1" ht="30" x14ac:dyDescent="0.55000000000000004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s="2" customFormat="1" ht="30" x14ac:dyDescent="0.55000000000000004">
      <c r="B8" s="13" t="s">
        <v>109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9" spans="2:28" x14ac:dyDescent="0.55000000000000004">
      <c r="B9" s="109" t="s">
        <v>2</v>
      </c>
      <c r="D9" s="110" t="s">
        <v>54</v>
      </c>
      <c r="E9" s="110" t="s">
        <v>54</v>
      </c>
      <c r="F9" s="110" t="s">
        <v>54</v>
      </c>
      <c r="G9" s="110" t="s">
        <v>54</v>
      </c>
      <c r="H9" s="110" t="s">
        <v>54</v>
      </c>
      <c r="I9" s="110" t="s">
        <v>54</v>
      </c>
      <c r="J9" s="110" t="s">
        <v>54</v>
      </c>
      <c r="K9" s="110" t="s">
        <v>54</v>
      </c>
      <c r="L9" s="110" t="s">
        <v>54</v>
      </c>
      <c r="N9" s="110" t="s">
        <v>55</v>
      </c>
      <c r="O9" s="110" t="s">
        <v>55</v>
      </c>
      <c r="P9" s="110" t="s">
        <v>55</v>
      </c>
      <c r="Q9" s="110" t="s">
        <v>55</v>
      </c>
      <c r="R9" s="110" t="s">
        <v>55</v>
      </c>
      <c r="S9" s="110" t="s">
        <v>55</v>
      </c>
      <c r="T9" s="110" t="s">
        <v>55</v>
      </c>
      <c r="U9" s="110" t="s">
        <v>55</v>
      </c>
      <c r="V9" s="110" t="s">
        <v>55</v>
      </c>
    </row>
    <row r="10" spans="2:28" s="46" customFormat="1" ht="55.5" customHeight="1" x14ac:dyDescent="0.25">
      <c r="B10" s="125" t="s">
        <v>2</v>
      </c>
      <c r="D10" s="129" t="s">
        <v>72</v>
      </c>
      <c r="E10" s="47"/>
      <c r="F10" s="129" t="s">
        <v>73</v>
      </c>
      <c r="G10" s="47"/>
      <c r="H10" s="129" t="s">
        <v>74</v>
      </c>
      <c r="I10" s="47"/>
      <c r="J10" s="129" t="s">
        <v>42</v>
      </c>
      <c r="K10" s="47"/>
      <c r="L10" s="129" t="s">
        <v>75</v>
      </c>
      <c r="N10" s="129" t="s">
        <v>72</v>
      </c>
      <c r="O10" s="47"/>
      <c r="P10" s="129" t="s">
        <v>73</v>
      </c>
      <c r="Q10" s="47"/>
      <c r="R10" s="129" t="s">
        <v>74</v>
      </c>
      <c r="S10" s="47"/>
      <c r="T10" s="129" t="s">
        <v>42</v>
      </c>
      <c r="U10" s="47"/>
      <c r="V10" s="129" t="s">
        <v>75</v>
      </c>
    </row>
    <row r="11" spans="2:28" x14ac:dyDescent="0.55000000000000004">
      <c r="B11" s="4" t="s">
        <v>138</v>
      </c>
      <c r="C11" s="104"/>
      <c r="D11" s="27">
        <v>0</v>
      </c>
      <c r="E11" s="27"/>
      <c r="F11" s="27">
        <v>0</v>
      </c>
      <c r="G11" s="27"/>
      <c r="H11" s="27">
        <v>0</v>
      </c>
      <c r="I11" s="27"/>
      <c r="J11" s="27">
        <v>0</v>
      </c>
      <c r="K11" s="27"/>
      <c r="L11" s="51">
        <v>0</v>
      </c>
      <c r="M11" s="27"/>
      <c r="N11" s="27">
        <v>2305</v>
      </c>
      <c r="O11" s="27"/>
      <c r="P11" s="27">
        <v>0</v>
      </c>
      <c r="Q11" s="27"/>
      <c r="R11" s="27">
        <v>31427162183</v>
      </c>
      <c r="S11" s="27"/>
      <c r="T11" s="27">
        <v>31427164488</v>
      </c>
      <c r="U11" s="104"/>
      <c r="V11" s="51">
        <v>0.3821</v>
      </c>
    </row>
    <row r="12" spans="2:28" x14ac:dyDescent="0.55000000000000004">
      <c r="B12" s="4" t="s">
        <v>134</v>
      </c>
      <c r="C12" s="104"/>
      <c r="D12" s="27">
        <v>0</v>
      </c>
      <c r="E12" s="27"/>
      <c r="F12" s="27">
        <v>0</v>
      </c>
      <c r="G12" s="27"/>
      <c r="H12" s="27">
        <v>0</v>
      </c>
      <c r="I12" s="27"/>
      <c r="J12" s="27">
        <v>0</v>
      </c>
      <c r="K12" s="27"/>
      <c r="L12" s="51">
        <v>0</v>
      </c>
      <c r="M12" s="27"/>
      <c r="N12" s="27">
        <v>0</v>
      </c>
      <c r="O12" s="27"/>
      <c r="P12" s="27">
        <v>0</v>
      </c>
      <c r="Q12" s="27"/>
      <c r="R12" s="27">
        <v>28062814861</v>
      </c>
      <c r="S12" s="27"/>
      <c r="T12" s="27">
        <v>28062814861</v>
      </c>
      <c r="U12" s="104"/>
      <c r="V12" s="51">
        <v>0.3412</v>
      </c>
    </row>
    <row r="13" spans="2:28" x14ac:dyDescent="0.55000000000000004">
      <c r="B13" s="4" t="s">
        <v>156</v>
      </c>
      <c r="C13" s="104"/>
      <c r="D13" s="27">
        <v>0</v>
      </c>
      <c r="E13" s="27"/>
      <c r="F13" s="27">
        <v>13239641759</v>
      </c>
      <c r="G13" s="27"/>
      <c r="H13" s="27">
        <v>176388157</v>
      </c>
      <c r="I13" s="27"/>
      <c r="J13" s="27">
        <v>13416029916</v>
      </c>
      <c r="K13" s="27"/>
      <c r="L13" s="51">
        <v>-0.27189999999999998</v>
      </c>
      <c r="M13" s="27"/>
      <c r="N13" s="27">
        <v>10510316829</v>
      </c>
      <c r="O13" s="27"/>
      <c r="P13" s="27">
        <v>5240745948</v>
      </c>
      <c r="Q13" s="27"/>
      <c r="R13" s="27">
        <v>176388157</v>
      </c>
      <c r="S13" s="27"/>
      <c r="T13" s="27">
        <v>15927450934</v>
      </c>
      <c r="U13" s="104"/>
      <c r="V13" s="51">
        <v>0.19359999999999999</v>
      </c>
    </row>
    <row r="14" spans="2:28" x14ac:dyDescent="0.55000000000000004">
      <c r="B14" s="4" t="s">
        <v>143</v>
      </c>
      <c r="C14" s="104"/>
      <c r="D14" s="27">
        <v>394877958</v>
      </c>
      <c r="E14" s="27"/>
      <c r="F14" s="27">
        <v>-1674548335</v>
      </c>
      <c r="G14" s="27"/>
      <c r="H14" s="27">
        <v>0</v>
      </c>
      <c r="I14" s="27"/>
      <c r="J14" s="27">
        <v>-1279670377</v>
      </c>
      <c r="K14" s="27"/>
      <c r="L14" s="51">
        <v>2.5899999999999999E-2</v>
      </c>
      <c r="M14" s="27"/>
      <c r="N14" s="27">
        <v>394877958</v>
      </c>
      <c r="O14" s="27"/>
      <c r="P14" s="27">
        <v>-1674548335</v>
      </c>
      <c r="Q14" s="27"/>
      <c r="R14" s="27">
        <v>16083530315</v>
      </c>
      <c r="S14" s="27"/>
      <c r="T14" s="27">
        <v>14803859938</v>
      </c>
      <c r="U14" s="104"/>
      <c r="V14" s="51">
        <v>0.18</v>
      </c>
    </row>
    <row r="15" spans="2:28" x14ac:dyDescent="0.55000000000000004">
      <c r="B15" s="4" t="s">
        <v>146</v>
      </c>
      <c r="C15" s="104"/>
      <c r="D15" s="27">
        <v>0</v>
      </c>
      <c r="E15" s="27"/>
      <c r="F15" s="27">
        <v>-870942728</v>
      </c>
      <c r="G15" s="27"/>
      <c r="H15" s="27">
        <v>738979486</v>
      </c>
      <c r="I15" s="27"/>
      <c r="J15" s="27">
        <v>-131963242</v>
      </c>
      <c r="K15" s="27"/>
      <c r="L15" s="51">
        <v>2.7000000000000001E-3</v>
      </c>
      <c r="M15" s="27"/>
      <c r="N15" s="27">
        <v>3967382129</v>
      </c>
      <c r="O15" s="27"/>
      <c r="P15" s="27">
        <v>7310696390</v>
      </c>
      <c r="Q15" s="27"/>
      <c r="R15" s="27">
        <v>738979486</v>
      </c>
      <c r="S15" s="27"/>
      <c r="T15" s="27">
        <v>12017058005</v>
      </c>
      <c r="U15" s="104"/>
      <c r="V15" s="51">
        <v>0.14610000000000001</v>
      </c>
    </row>
    <row r="16" spans="2:28" x14ac:dyDescent="0.55000000000000004">
      <c r="B16" s="4" t="s">
        <v>144</v>
      </c>
      <c r="C16" s="104"/>
      <c r="D16" s="27">
        <v>0</v>
      </c>
      <c r="E16" s="27"/>
      <c r="F16" s="27">
        <v>0</v>
      </c>
      <c r="G16" s="27"/>
      <c r="H16" s="27">
        <v>0</v>
      </c>
      <c r="I16" s="27"/>
      <c r="J16" s="27">
        <v>0</v>
      </c>
      <c r="K16" s="27"/>
      <c r="L16" s="51">
        <v>0</v>
      </c>
      <c r="M16" s="27"/>
      <c r="N16" s="27">
        <v>0</v>
      </c>
      <c r="O16" s="27"/>
      <c r="P16" s="27">
        <v>0</v>
      </c>
      <c r="Q16" s="27"/>
      <c r="R16" s="27">
        <v>10729564077</v>
      </c>
      <c r="S16" s="27"/>
      <c r="T16" s="27">
        <v>10729564077</v>
      </c>
      <c r="U16" s="104"/>
      <c r="V16" s="51">
        <v>0.13039999999999999</v>
      </c>
    </row>
    <row r="17" spans="2:22" x14ac:dyDescent="0.55000000000000004">
      <c r="B17" s="4" t="s">
        <v>139</v>
      </c>
      <c r="C17" s="104"/>
      <c r="D17" s="27">
        <v>826301737</v>
      </c>
      <c r="E17" s="27"/>
      <c r="F17" s="27">
        <v>-7621329857</v>
      </c>
      <c r="G17" s="27"/>
      <c r="H17" s="27">
        <v>0</v>
      </c>
      <c r="I17" s="27"/>
      <c r="J17" s="27">
        <v>-6795028120</v>
      </c>
      <c r="K17" s="27"/>
      <c r="L17" s="51">
        <v>0.13769999999999999</v>
      </c>
      <c r="M17" s="27"/>
      <c r="N17" s="27">
        <v>826301737</v>
      </c>
      <c r="O17" s="27"/>
      <c r="P17" s="27">
        <v>8660104717</v>
      </c>
      <c r="Q17" s="27"/>
      <c r="R17" s="27">
        <v>0</v>
      </c>
      <c r="S17" s="27"/>
      <c r="T17" s="27">
        <v>9486406454</v>
      </c>
      <c r="U17" s="104"/>
      <c r="V17" s="51">
        <v>0.1153</v>
      </c>
    </row>
    <row r="18" spans="2:22" x14ac:dyDescent="0.55000000000000004">
      <c r="B18" s="4" t="s">
        <v>147</v>
      </c>
      <c r="C18" s="104"/>
      <c r="D18" s="27">
        <v>0</v>
      </c>
      <c r="E18" s="27"/>
      <c r="F18" s="27">
        <v>4452733043</v>
      </c>
      <c r="G18" s="27"/>
      <c r="H18" s="27">
        <v>764956786</v>
      </c>
      <c r="I18" s="27"/>
      <c r="J18" s="27">
        <v>5217689829</v>
      </c>
      <c r="K18" s="27"/>
      <c r="L18" s="51">
        <v>-0.10580000000000001</v>
      </c>
      <c r="M18" s="27"/>
      <c r="N18" s="27">
        <v>0</v>
      </c>
      <c r="O18" s="27"/>
      <c r="P18" s="27">
        <v>6641548376</v>
      </c>
      <c r="Q18" s="27"/>
      <c r="R18" s="27">
        <v>764956786</v>
      </c>
      <c r="S18" s="27"/>
      <c r="T18" s="27">
        <v>7406505162</v>
      </c>
      <c r="U18" s="104"/>
      <c r="V18" s="51">
        <v>0.09</v>
      </c>
    </row>
    <row r="19" spans="2:22" x14ac:dyDescent="0.55000000000000004">
      <c r="B19" s="4" t="s">
        <v>127</v>
      </c>
      <c r="C19" s="104"/>
      <c r="D19" s="27">
        <v>0</v>
      </c>
      <c r="E19" s="27"/>
      <c r="F19" s="27">
        <v>0</v>
      </c>
      <c r="G19" s="27"/>
      <c r="H19" s="27">
        <v>0</v>
      </c>
      <c r="I19" s="27"/>
      <c r="J19" s="27">
        <v>0</v>
      </c>
      <c r="K19" s="27"/>
      <c r="L19" s="51">
        <v>0</v>
      </c>
      <c r="M19" s="27"/>
      <c r="N19" s="27">
        <v>0</v>
      </c>
      <c r="O19" s="27"/>
      <c r="P19" s="27">
        <v>0</v>
      </c>
      <c r="Q19" s="27"/>
      <c r="R19" s="27">
        <v>6378241111</v>
      </c>
      <c r="S19" s="27"/>
      <c r="T19" s="27">
        <v>6378241111</v>
      </c>
      <c r="U19" s="104"/>
      <c r="V19" s="51">
        <v>7.7499999999999999E-2</v>
      </c>
    </row>
    <row r="20" spans="2:22" x14ac:dyDescent="0.55000000000000004">
      <c r="B20" s="4" t="s">
        <v>113</v>
      </c>
      <c r="C20" s="104"/>
      <c r="D20" s="27">
        <v>0</v>
      </c>
      <c r="E20" s="27"/>
      <c r="F20" s="27">
        <v>0</v>
      </c>
      <c r="G20" s="27"/>
      <c r="H20" s="27">
        <v>0</v>
      </c>
      <c r="I20" s="27"/>
      <c r="J20" s="27">
        <v>0</v>
      </c>
      <c r="K20" s="27"/>
      <c r="L20" s="51">
        <v>0</v>
      </c>
      <c r="M20" s="27"/>
      <c r="N20" s="27">
        <v>0</v>
      </c>
      <c r="O20" s="27"/>
      <c r="P20" s="27">
        <v>0</v>
      </c>
      <c r="Q20" s="27"/>
      <c r="R20" s="27">
        <v>5722954684</v>
      </c>
      <c r="S20" s="27"/>
      <c r="T20" s="27">
        <v>5722954684</v>
      </c>
      <c r="U20" s="104"/>
      <c r="V20" s="51">
        <v>6.9599999999999995E-2</v>
      </c>
    </row>
    <row r="21" spans="2:22" x14ac:dyDescent="0.55000000000000004">
      <c r="B21" s="4" t="s">
        <v>142</v>
      </c>
      <c r="C21" s="104"/>
      <c r="D21" s="27">
        <v>0</v>
      </c>
      <c r="E21" s="27"/>
      <c r="F21" s="27">
        <v>0</v>
      </c>
      <c r="G21" s="27"/>
      <c r="H21" s="27">
        <v>0</v>
      </c>
      <c r="I21" s="27"/>
      <c r="J21" s="27">
        <v>0</v>
      </c>
      <c r="K21" s="27"/>
      <c r="L21" s="51">
        <v>0</v>
      </c>
      <c r="M21" s="27"/>
      <c r="N21" s="27">
        <v>0</v>
      </c>
      <c r="O21" s="27"/>
      <c r="P21" s="27">
        <v>0</v>
      </c>
      <c r="Q21" s="27"/>
      <c r="R21" s="27">
        <v>5323115290</v>
      </c>
      <c r="S21" s="27"/>
      <c r="T21" s="27">
        <v>5323115290</v>
      </c>
      <c r="U21" s="104"/>
      <c r="V21" s="51">
        <v>6.4699999999999994E-2</v>
      </c>
    </row>
    <row r="22" spans="2:22" x14ac:dyDescent="0.55000000000000004">
      <c r="B22" s="4" t="s">
        <v>169</v>
      </c>
      <c r="C22" s="104"/>
      <c r="D22" s="27">
        <v>0</v>
      </c>
      <c r="E22" s="27"/>
      <c r="F22" s="27">
        <v>1347618794</v>
      </c>
      <c r="G22" s="27"/>
      <c r="H22" s="27">
        <v>0</v>
      </c>
      <c r="I22" s="27"/>
      <c r="J22" s="27">
        <v>1347618794</v>
      </c>
      <c r="K22" s="27"/>
      <c r="L22" s="51">
        <v>-2.7300000000000001E-2</v>
      </c>
      <c r="M22" s="27"/>
      <c r="N22" s="27">
        <v>0</v>
      </c>
      <c r="O22" s="27"/>
      <c r="P22" s="27">
        <v>4345720676</v>
      </c>
      <c r="Q22" s="27"/>
      <c r="R22" s="27">
        <v>0</v>
      </c>
      <c r="S22" s="27"/>
      <c r="T22" s="27">
        <v>4345720676</v>
      </c>
      <c r="U22" s="104"/>
      <c r="V22" s="51">
        <v>5.28E-2</v>
      </c>
    </row>
    <row r="23" spans="2:22" x14ac:dyDescent="0.55000000000000004">
      <c r="B23" s="4" t="s">
        <v>131</v>
      </c>
      <c r="C23" s="104"/>
      <c r="D23" s="27">
        <v>1711973741</v>
      </c>
      <c r="E23" s="27"/>
      <c r="F23" s="27">
        <v>-2082564333</v>
      </c>
      <c r="G23" s="27"/>
      <c r="H23" s="27">
        <v>0</v>
      </c>
      <c r="I23" s="27"/>
      <c r="J23" s="27">
        <v>-370590592</v>
      </c>
      <c r="K23" s="27"/>
      <c r="L23" s="51">
        <v>7.4999999999999997E-3</v>
      </c>
      <c r="M23" s="27"/>
      <c r="N23" s="27">
        <v>1711973741</v>
      </c>
      <c r="O23" s="27"/>
      <c r="P23" s="27">
        <v>2394814393</v>
      </c>
      <c r="Q23" s="27"/>
      <c r="R23" s="27">
        <v>0</v>
      </c>
      <c r="S23" s="27"/>
      <c r="T23" s="27">
        <v>4106788134</v>
      </c>
      <c r="U23" s="104"/>
      <c r="V23" s="51">
        <v>4.99E-2</v>
      </c>
    </row>
    <row r="24" spans="2:22" x14ac:dyDescent="0.55000000000000004">
      <c r="B24" s="4" t="s">
        <v>121</v>
      </c>
      <c r="C24" s="104"/>
      <c r="D24" s="27">
        <v>0</v>
      </c>
      <c r="E24" s="27"/>
      <c r="F24" s="27">
        <v>0</v>
      </c>
      <c r="G24" s="27"/>
      <c r="H24" s="27">
        <v>0</v>
      </c>
      <c r="I24" s="27"/>
      <c r="J24" s="27">
        <v>0</v>
      </c>
      <c r="K24" s="27"/>
      <c r="L24" s="51">
        <v>0</v>
      </c>
      <c r="M24" s="27"/>
      <c r="N24" s="27">
        <v>0</v>
      </c>
      <c r="O24" s="27"/>
      <c r="P24" s="27">
        <v>0</v>
      </c>
      <c r="Q24" s="27"/>
      <c r="R24" s="27">
        <v>3245115275</v>
      </c>
      <c r="S24" s="27"/>
      <c r="T24" s="27">
        <v>3245115275</v>
      </c>
      <c r="U24" s="104"/>
      <c r="V24" s="51">
        <v>3.95E-2</v>
      </c>
    </row>
    <row r="25" spans="2:22" x14ac:dyDescent="0.55000000000000004">
      <c r="B25" s="4" t="s">
        <v>145</v>
      </c>
      <c r="C25" s="104"/>
      <c r="D25" s="27">
        <v>0</v>
      </c>
      <c r="E25" s="27"/>
      <c r="F25" s="27">
        <v>-2222695800</v>
      </c>
      <c r="G25" s="27"/>
      <c r="H25" s="27">
        <v>0</v>
      </c>
      <c r="I25" s="27"/>
      <c r="J25" s="27">
        <v>-2222695800</v>
      </c>
      <c r="K25" s="27"/>
      <c r="L25" s="51">
        <v>4.5100000000000001E-2</v>
      </c>
      <c r="M25" s="27"/>
      <c r="N25" s="27">
        <v>0</v>
      </c>
      <c r="O25" s="27"/>
      <c r="P25" s="27">
        <v>2752524450</v>
      </c>
      <c r="Q25" s="27"/>
      <c r="R25" s="27">
        <v>0</v>
      </c>
      <c r="S25" s="27"/>
      <c r="T25" s="27">
        <v>2752524450</v>
      </c>
      <c r="U25" s="104"/>
      <c r="V25" s="51">
        <v>3.3500000000000002E-2</v>
      </c>
    </row>
    <row r="26" spans="2:22" x14ac:dyDescent="0.55000000000000004">
      <c r="B26" s="4" t="s">
        <v>157</v>
      </c>
      <c r="C26" s="104"/>
      <c r="D26" s="27">
        <v>1388270000</v>
      </c>
      <c r="E26" s="27"/>
      <c r="F26" s="27">
        <v>-9734376774</v>
      </c>
      <c r="G26" s="27"/>
      <c r="H26" s="27">
        <v>0</v>
      </c>
      <c r="I26" s="27"/>
      <c r="J26" s="27">
        <v>-8346106774</v>
      </c>
      <c r="K26" s="27"/>
      <c r="L26" s="51">
        <v>0.16919999999999999</v>
      </c>
      <c r="M26" s="27"/>
      <c r="N26" s="27">
        <v>1388270000</v>
      </c>
      <c r="O26" s="27"/>
      <c r="P26" s="27">
        <v>1121055516</v>
      </c>
      <c r="Q26" s="27"/>
      <c r="R26" s="27">
        <v>0</v>
      </c>
      <c r="S26" s="27"/>
      <c r="T26" s="27">
        <v>2509325516</v>
      </c>
      <c r="U26" s="104"/>
      <c r="V26" s="51">
        <v>3.0499999999999999E-2</v>
      </c>
    </row>
    <row r="27" spans="2:22" x14ac:dyDescent="0.55000000000000004">
      <c r="B27" s="4" t="s">
        <v>172</v>
      </c>
      <c r="C27" s="104"/>
      <c r="D27" s="27">
        <v>0</v>
      </c>
      <c r="E27" s="27"/>
      <c r="F27" s="27">
        <v>0</v>
      </c>
      <c r="G27" s="27"/>
      <c r="H27" s="27">
        <v>2445825546</v>
      </c>
      <c r="I27" s="27"/>
      <c r="J27" s="27">
        <v>2445825546</v>
      </c>
      <c r="K27" s="27"/>
      <c r="L27" s="51">
        <v>-4.9599999999999998E-2</v>
      </c>
      <c r="M27" s="27"/>
      <c r="N27" s="27">
        <v>0</v>
      </c>
      <c r="O27" s="27"/>
      <c r="P27" s="27">
        <v>0</v>
      </c>
      <c r="Q27" s="27"/>
      <c r="R27" s="27">
        <v>2445825546</v>
      </c>
      <c r="S27" s="27"/>
      <c r="T27" s="27">
        <v>2445825546</v>
      </c>
      <c r="U27" s="104"/>
      <c r="V27" s="51">
        <v>2.9700000000000001E-2</v>
      </c>
    </row>
    <row r="28" spans="2:22" x14ac:dyDescent="0.55000000000000004">
      <c r="B28" s="4" t="s">
        <v>152</v>
      </c>
      <c r="C28" s="104"/>
      <c r="D28" s="27">
        <v>0</v>
      </c>
      <c r="E28" s="27"/>
      <c r="F28" s="27">
        <v>0</v>
      </c>
      <c r="G28" s="27"/>
      <c r="H28" s="27">
        <v>0</v>
      </c>
      <c r="I28" s="27"/>
      <c r="J28" s="27">
        <v>0</v>
      </c>
      <c r="K28" s="27"/>
      <c r="L28" s="51">
        <v>0</v>
      </c>
      <c r="M28" s="27"/>
      <c r="N28" s="27">
        <v>0</v>
      </c>
      <c r="O28" s="27"/>
      <c r="P28" s="27">
        <v>0</v>
      </c>
      <c r="Q28" s="27"/>
      <c r="R28" s="27">
        <v>1526866778</v>
      </c>
      <c r="S28" s="27"/>
      <c r="T28" s="27">
        <v>1526866778</v>
      </c>
      <c r="U28" s="104"/>
      <c r="V28" s="51">
        <v>1.8599999999999998E-2</v>
      </c>
    </row>
    <row r="29" spans="2:22" x14ac:dyDescent="0.55000000000000004">
      <c r="B29" s="4" t="s">
        <v>167</v>
      </c>
      <c r="C29" s="104"/>
      <c r="D29" s="27">
        <v>0</v>
      </c>
      <c r="E29" s="27"/>
      <c r="F29" s="27">
        <v>0</v>
      </c>
      <c r="G29" s="27"/>
      <c r="H29" s="27">
        <v>0</v>
      </c>
      <c r="I29" s="27"/>
      <c r="J29" s="27">
        <v>0</v>
      </c>
      <c r="K29" s="27"/>
      <c r="L29" s="51">
        <v>0</v>
      </c>
      <c r="M29" s="27"/>
      <c r="N29" s="27">
        <v>0</v>
      </c>
      <c r="O29" s="27"/>
      <c r="P29" s="27">
        <v>0</v>
      </c>
      <c r="Q29" s="27"/>
      <c r="R29" s="27">
        <v>1098165420</v>
      </c>
      <c r="S29" s="27"/>
      <c r="T29" s="27">
        <v>1098165420</v>
      </c>
      <c r="U29" s="104"/>
      <c r="V29" s="51">
        <v>1.34E-2</v>
      </c>
    </row>
    <row r="30" spans="2:22" x14ac:dyDescent="0.55000000000000004">
      <c r="B30" s="4" t="s">
        <v>161</v>
      </c>
      <c r="C30" s="104"/>
      <c r="D30" s="27">
        <v>0</v>
      </c>
      <c r="E30" s="27"/>
      <c r="F30" s="27">
        <v>0</v>
      </c>
      <c r="G30" s="27"/>
      <c r="H30" s="27">
        <v>0</v>
      </c>
      <c r="I30" s="27"/>
      <c r="J30" s="27">
        <v>0</v>
      </c>
      <c r="K30" s="27"/>
      <c r="L30" s="51">
        <v>0</v>
      </c>
      <c r="M30" s="27"/>
      <c r="N30" s="27">
        <v>0</v>
      </c>
      <c r="O30" s="27"/>
      <c r="P30" s="27">
        <v>0</v>
      </c>
      <c r="Q30" s="27"/>
      <c r="R30" s="27">
        <v>352153719</v>
      </c>
      <c r="S30" s="27"/>
      <c r="T30" s="27">
        <v>352153719</v>
      </c>
      <c r="U30" s="104"/>
      <c r="V30" s="51">
        <v>4.3E-3</v>
      </c>
    </row>
    <row r="31" spans="2:22" x14ac:dyDescent="0.55000000000000004">
      <c r="B31" s="4" t="s">
        <v>180</v>
      </c>
      <c r="C31" s="104"/>
      <c r="D31" s="27">
        <v>0</v>
      </c>
      <c r="E31" s="27"/>
      <c r="F31" s="27">
        <v>309385813</v>
      </c>
      <c r="G31" s="27"/>
      <c r="H31" s="27">
        <v>0</v>
      </c>
      <c r="I31" s="27"/>
      <c r="J31" s="27">
        <v>309385813</v>
      </c>
      <c r="K31" s="27"/>
      <c r="L31" s="51">
        <v>-6.3E-3</v>
      </c>
      <c r="M31" s="27"/>
      <c r="N31" s="27">
        <v>0</v>
      </c>
      <c r="O31" s="27"/>
      <c r="P31" s="27">
        <v>309385813</v>
      </c>
      <c r="Q31" s="27"/>
      <c r="R31" s="27">
        <v>0</v>
      </c>
      <c r="S31" s="27"/>
      <c r="T31" s="27">
        <v>309385813</v>
      </c>
      <c r="U31" s="104"/>
      <c r="V31" s="51">
        <v>3.8E-3</v>
      </c>
    </row>
    <row r="32" spans="2:22" x14ac:dyDescent="0.55000000000000004">
      <c r="B32" s="4" t="s">
        <v>14</v>
      </c>
      <c r="C32" s="104"/>
      <c r="D32" s="27">
        <v>0</v>
      </c>
      <c r="E32" s="27"/>
      <c r="F32" s="27">
        <v>0</v>
      </c>
      <c r="G32" s="27"/>
      <c r="H32" s="27">
        <v>0</v>
      </c>
      <c r="I32" s="27"/>
      <c r="J32" s="27">
        <v>0</v>
      </c>
      <c r="K32" s="27"/>
      <c r="L32" s="51">
        <v>0</v>
      </c>
      <c r="M32" s="27"/>
      <c r="N32" s="27">
        <v>0</v>
      </c>
      <c r="O32" s="27"/>
      <c r="P32" s="27">
        <v>0</v>
      </c>
      <c r="Q32" s="27"/>
      <c r="R32" s="27">
        <v>1493146</v>
      </c>
      <c r="S32" s="27"/>
      <c r="T32" s="27">
        <v>1493146</v>
      </c>
      <c r="U32" s="104"/>
      <c r="V32" s="51">
        <v>0</v>
      </c>
    </row>
    <row r="33" spans="2:22" x14ac:dyDescent="0.55000000000000004">
      <c r="B33" s="4" t="s">
        <v>166</v>
      </c>
      <c r="C33" s="104"/>
      <c r="D33" s="27">
        <v>0</v>
      </c>
      <c r="E33" s="27"/>
      <c r="F33" s="27">
        <v>0</v>
      </c>
      <c r="G33" s="27"/>
      <c r="H33" s="27">
        <v>0</v>
      </c>
      <c r="I33" s="27"/>
      <c r="J33" s="27">
        <v>0</v>
      </c>
      <c r="K33" s="27"/>
      <c r="L33" s="51">
        <v>0</v>
      </c>
      <c r="M33" s="27"/>
      <c r="N33" s="27">
        <v>0</v>
      </c>
      <c r="O33" s="27"/>
      <c r="P33" s="27">
        <v>0</v>
      </c>
      <c r="Q33" s="27"/>
      <c r="R33" s="27">
        <v>617805</v>
      </c>
      <c r="S33" s="27"/>
      <c r="T33" s="27">
        <v>617805</v>
      </c>
      <c r="U33" s="104"/>
      <c r="V33" s="51">
        <v>0</v>
      </c>
    </row>
    <row r="34" spans="2:22" x14ac:dyDescent="0.55000000000000004">
      <c r="B34" s="4" t="s">
        <v>128</v>
      </c>
      <c r="C34" s="104"/>
      <c r="D34" s="27">
        <v>0</v>
      </c>
      <c r="E34" s="27"/>
      <c r="F34" s="27">
        <v>0</v>
      </c>
      <c r="G34" s="27"/>
      <c r="H34" s="27">
        <v>0</v>
      </c>
      <c r="I34" s="27"/>
      <c r="J34" s="27">
        <v>0</v>
      </c>
      <c r="K34" s="27"/>
      <c r="L34" s="51">
        <v>0</v>
      </c>
      <c r="M34" s="27"/>
      <c r="N34" s="27">
        <v>154</v>
      </c>
      <c r="O34" s="27"/>
      <c r="P34" s="27">
        <v>0</v>
      </c>
      <c r="Q34" s="27"/>
      <c r="R34" s="27">
        <v>-2991</v>
      </c>
      <c r="S34" s="27"/>
      <c r="T34" s="27">
        <v>-2837</v>
      </c>
      <c r="U34" s="104"/>
      <c r="V34" s="51">
        <v>0</v>
      </c>
    </row>
    <row r="35" spans="2:22" x14ac:dyDescent="0.55000000000000004">
      <c r="B35" s="4" t="s">
        <v>129</v>
      </c>
      <c r="C35" s="104"/>
      <c r="D35" s="27">
        <v>0</v>
      </c>
      <c r="E35" s="27"/>
      <c r="F35" s="27">
        <v>0</v>
      </c>
      <c r="G35" s="27"/>
      <c r="H35" s="27">
        <v>0</v>
      </c>
      <c r="I35" s="27"/>
      <c r="J35" s="27">
        <v>0</v>
      </c>
      <c r="K35" s="27"/>
      <c r="L35" s="51">
        <v>0</v>
      </c>
      <c r="M35" s="27"/>
      <c r="N35" s="27">
        <v>0</v>
      </c>
      <c r="O35" s="27"/>
      <c r="P35" s="27">
        <v>0</v>
      </c>
      <c r="Q35" s="27"/>
      <c r="R35" s="27">
        <v>-45755</v>
      </c>
      <c r="S35" s="27"/>
      <c r="T35" s="27">
        <v>-45755</v>
      </c>
      <c r="U35" s="104"/>
      <c r="V35" s="51">
        <v>0</v>
      </c>
    </row>
    <row r="36" spans="2:22" x14ac:dyDescent="0.55000000000000004">
      <c r="B36" s="4" t="s">
        <v>171</v>
      </c>
      <c r="C36" s="104"/>
      <c r="D36" s="27">
        <v>0</v>
      </c>
      <c r="E36" s="27"/>
      <c r="F36" s="27">
        <v>-608498164</v>
      </c>
      <c r="G36" s="27"/>
      <c r="H36" s="27">
        <v>0</v>
      </c>
      <c r="I36" s="27"/>
      <c r="J36" s="27">
        <v>-608498164</v>
      </c>
      <c r="K36" s="27"/>
      <c r="L36" s="51">
        <v>1.23E-2</v>
      </c>
      <c r="M36" s="27"/>
      <c r="N36" s="27">
        <v>0</v>
      </c>
      <c r="O36" s="27"/>
      <c r="P36" s="27">
        <v>-70451939</v>
      </c>
      <c r="Q36" s="27"/>
      <c r="R36" s="27">
        <v>0</v>
      </c>
      <c r="S36" s="27"/>
      <c r="T36" s="27">
        <v>-70451939</v>
      </c>
      <c r="U36" s="104"/>
      <c r="V36" s="51">
        <v>-8.9999999999999998E-4</v>
      </c>
    </row>
    <row r="37" spans="2:22" x14ac:dyDescent="0.55000000000000004">
      <c r="B37" s="4" t="s">
        <v>176</v>
      </c>
      <c r="C37" s="104"/>
      <c r="D37" s="27">
        <v>0</v>
      </c>
      <c r="E37" s="27"/>
      <c r="F37" s="27">
        <v>0</v>
      </c>
      <c r="G37" s="27"/>
      <c r="H37" s="27">
        <v>-105732058</v>
      </c>
      <c r="I37" s="27"/>
      <c r="J37" s="27">
        <v>-105732058</v>
      </c>
      <c r="K37" s="27"/>
      <c r="L37" s="51">
        <v>2.0999999999999999E-3</v>
      </c>
      <c r="M37" s="27"/>
      <c r="N37" s="27">
        <v>33930943</v>
      </c>
      <c r="O37" s="27"/>
      <c r="P37" s="27">
        <v>0</v>
      </c>
      <c r="Q37" s="27"/>
      <c r="R37" s="27">
        <v>-105732058</v>
      </c>
      <c r="S37" s="27"/>
      <c r="T37" s="27">
        <v>-71801115</v>
      </c>
      <c r="U37" s="104"/>
      <c r="V37" s="51">
        <v>-8.9999999999999998E-4</v>
      </c>
    </row>
    <row r="38" spans="2:22" x14ac:dyDescent="0.55000000000000004">
      <c r="B38" s="4" t="s">
        <v>164</v>
      </c>
      <c r="C38" s="104"/>
      <c r="D38" s="27">
        <v>0</v>
      </c>
      <c r="E38" s="27"/>
      <c r="F38" s="27">
        <v>0</v>
      </c>
      <c r="G38" s="27"/>
      <c r="H38" s="27">
        <v>117628714</v>
      </c>
      <c r="I38" s="27"/>
      <c r="J38" s="27">
        <v>117628714</v>
      </c>
      <c r="K38" s="27"/>
      <c r="L38" s="51">
        <v>-2.3999999999999998E-3</v>
      </c>
      <c r="M38" s="27"/>
      <c r="N38" s="27">
        <v>392619287</v>
      </c>
      <c r="O38" s="27"/>
      <c r="P38" s="27">
        <v>0</v>
      </c>
      <c r="Q38" s="27"/>
      <c r="R38" s="27">
        <v>-490237775</v>
      </c>
      <c r="S38" s="27"/>
      <c r="T38" s="27">
        <v>-97618488</v>
      </c>
      <c r="U38" s="104"/>
      <c r="V38" s="51">
        <v>-1.1999999999999999E-3</v>
      </c>
    </row>
    <row r="39" spans="2:22" x14ac:dyDescent="0.55000000000000004">
      <c r="B39" s="4" t="s">
        <v>165</v>
      </c>
      <c r="C39" s="104"/>
      <c r="D39" s="27">
        <v>0</v>
      </c>
      <c r="E39" s="27"/>
      <c r="F39" s="27">
        <v>0</v>
      </c>
      <c r="G39" s="27"/>
      <c r="H39" s="27">
        <v>0</v>
      </c>
      <c r="I39" s="27"/>
      <c r="J39" s="27">
        <v>0</v>
      </c>
      <c r="K39" s="27"/>
      <c r="L39" s="51">
        <v>0</v>
      </c>
      <c r="M39" s="27"/>
      <c r="N39" s="27">
        <v>0</v>
      </c>
      <c r="O39" s="27"/>
      <c r="P39" s="27">
        <v>0</v>
      </c>
      <c r="Q39" s="27"/>
      <c r="R39" s="27">
        <v>-333599536</v>
      </c>
      <c r="S39" s="27"/>
      <c r="T39" s="27">
        <v>-333599536</v>
      </c>
      <c r="U39" s="104"/>
      <c r="V39" s="51">
        <v>-4.1000000000000003E-3</v>
      </c>
    </row>
    <row r="40" spans="2:22" x14ac:dyDescent="0.55000000000000004">
      <c r="B40" s="4" t="s">
        <v>151</v>
      </c>
      <c r="C40" s="104"/>
      <c r="D40" s="27">
        <v>0</v>
      </c>
      <c r="E40" s="27"/>
      <c r="F40" s="27">
        <v>-1386315080</v>
      </c>
      <c r="G40" s="27"/>
      <c r="H40" s="27">
        <v>183841633</v>
      </c>
      <c r="I40" s="27"/>
      <c r="J40" s="27">
        <v>-1202473447</v>
      </c>
      <c r="K40" s="27"/>
      <c r="L40" s="51">
        <v>2.4400000000000002E-2</v>
      </c>
      <c r="M40" s="27"/>
      <c r="N40" s="27">
        <v>0</v>
      </c>
      <c r="O40" s="27"/>
      <c r="P40" s="27">
        <v>-1116956848</v>
      </c>
      <c r="Q40" s="27"/>
      <c r="R40" s="27">
        <v>625219514</v>
      </c>
      <c r="S40" s="27"/>
      <c r="T40" s="27">
        <v>-491737334</v>
      </c>
      <c r="U40" s="104"/>
      <c r="V40" s="51">
        <v>-6.0000000000000001E-3</v>
      </c>
    </row>
    <row r="41" spans="2:22" x14ac:dyDescent="0.55000000000000004">
      <c r="B41" s="4" t="s">
        <v>15</v>
      </c>
      <c r="C41" s="104"/>
      <c r="D41" s="27">
        <v>0</v>
      </c>
      <c r="E41" s="27"/>
      <c r="F41" s="27">
        <v>0</v>
      </c>
      <c r="G41" s="27"/>
      <c r="H41" s="27">
        <v>0</v>
      </c>
      <c r="I41" s="27"/>
      <c r="J41" s="27">
        <v>0</v>
      </c>
      <c r="K41" s="27"/>
      <c r="L41" s="51">
        <v>0</v>
      </c>
      <c r="M41" s="27"/>
      <c r="N41" s="27">
        <v>0</v>
      </c>
      <c r="O41" s="27"/>
      <c r="P41" s="27">
        <v>0</v>
      </c>
      <c r="Q41" s="27"/>
      <c r="R41" s="27">
        <v>-1250441483</v>
      </c>
      <c r="S41" s="27"/>
      <c r="T41" s="27">
        <v>-1250441483</v>
      </c>
      <c r="U41" s="104"/>
      <c r="V41" s="51">
        <v>-1.52E-2</v>
      </c>
    </row>
    <row r="42" spans="2:22" x14ac:dyDescent="0.55000000000000004">
      <c r="B42" s="4" t="s">
        <v>173</v>
      </c>
      <c r="C42" s="104"/>
      <c r="D42" s="27">
        <v>124163300</v>
      </c>
      <c r="E42" s="27"/>
      <c r="F42" s="27">
        <v>1406207039</v>
      </c>
      <c r="G42" s="27"/>
      <c r="H42" s="27">
        <v>0</v>
      </c>
      <c r="I42" s="27"/>
      <c r="J42" s="27">
        <v>1530370339</v>
      </c>
      <c r="K42" s="27"/>
      <c r="L42" s="51">
        <v>-3.1E-2</v>
      </c>
      <c r="M42" s="27"/>
      <c r="N42" s="27">
        <v>124163300</v>
      </c>
      <c r="O42" s="27"/>
      <c r="P42" s="27">
        <v>-1605988632</v>
      </c>
      <c r="Q42" s="27"/>
      <c r="R42" s="27">
        <v>0</v>
      </c>
      <c r="S42" s="27"/>
      <c r="T42" s="27">
        <v>-1481825332</v>
      </c>
      <c r="U42" s="104"/>
      <c r="V42" s="51">
        <v>-1.7999999999999999E-2</v>
      </c>
    </row>
    <row r="43" spans="2:22" x14ac:dyDescent="0.55000000000000004">
      <c r="B43" s="4" t="s">
        <v>174</v>
      </c>
      <c r="C43" s="104"/>
      <c r="D43" s="27">
        <v>172836469</v>
      </c>
      <c r="E43" s="27"/>
      <c r="F43" s="27">
        <v>-1657489148</v>
      </c>
      <c r="G43" s="27"/>
      <c r="H43" s="27">
        <v>0</v>
      </c>
      <c r="I43" s="27"/>
      <c r="J43" s="27">
        <v>-1484652679</v>
      </c>
      <c r="K43" s="27"/>
      <c r="L43" s="51">
        <v>3.0099999999999998E-2</v>
      </c>
      <c r="M43" s="27"/>
      <c r="N43" s="27">
        <v>172836469</v>
      </c>
      <c r="O43" s="27"/>
      <c r="P43" s="27">
        <v>-2516901950</v>
      </c>
      <c r="Q43" s="27"/>
      <c r="R43" s="27">
        <v>0</v>
      </c>
      <c r="S43" s="27"/>
      <c r="T43" s="27">
        <v>-2344065481</v>
      </c>
      <c r="U43" s="104"/>
      <c r="V43" s="51">
        <v>-2.8500000000000001E-2</v>
      </c>
    </row>
    <row r="44" spans="2:22" x14ac:dyDescent="0.55000000000000004">
      <c r="B44" s="4" t="s">
        <v>175</v>
      </c>
      <c r="C44" s="104"/>
      <c r="D44" s="27">
        <v>9313144</v>
      </c>
      <c r="E44" s="27"/>
      <c r="F44" s="27">
        <v>-2218719600</v>
      </c>
      <c r="G44" s="27"/>
      <c r="H44" s="27">
        <v>0</v>
      </c>
      <c r="I44" s="27"/>
      <c r="J44" s="27">
        <v>-2209406456</v>
      </c>
      <c r="K44" s="27"/>
      <c r="L44" s="51">
        <v>4.48E-2</v>
      </c>
      <c r="M44" s="27"/>
      <c r="N44" s="27">
        <v>9313144</v>
      </c>
      <c r="O44" s="27"/>
      <c r="P44" s="27">
        <v>-2958939061</v>
      </c>
      <c r="Q44" s="27"/>
      <c r="R44" s="27">
        <v>0</v>
      </c>
      <c r="S44" s="27"/>
      <c r="T44" s="27">
        <v>-2949625917</v>
      </c>
      <c r="U44" s="104"/>
      <c r="V44" s="51">
        <v>-3.5900000000000001E-2</v>
      </c>
    </row>
    <row r="45" spans="2:22" x14ac:dyDescent="0.55000000000000004">
      <c r="B45" s="4" t="s">
        <v>160</v>
      </c>
      <c r="C45" s="104"/>
      <c r="D45" s="27">
        <v>0</v>
      </c>
      <c r="E45" s="27"/>
      <c r="F45" s="27">
        <v>0</v>
      </c>
      <c r="G45" s="27"/>
      <c r="H45" s="27">
        <v>-3094782220</v>
      </c>
      <c r="I45" s="27"/>
      <c r="J45" s="27">
        <v>-3094782220</v>
      </c>
      <c r="K45" s="27"/>
      <c r="L45" s="51">
        <v>6.2700000000000006E-2</v>
      </c>
      <c r="M45" s="27"/>
      <c r="N45" s="27">
        <v>0</v>
      </c>
      <c r="O45" s="27"/>
      <c r="P45" s="27">
        <v>0</v>
      </c>
      <c r="Q45" s="27"/>
      <c r="R45" s="27">
        <v>-2980935731</v>
      </c>
      <c r="S45" s="27"/>
      <c r="T45" s="27">
        <v>-2980935731</v>
      </c>
      <c r="U45" s="104"/>
      <c r="V45" s="51">
        <v>-3.6200000000000003E-2</v>
      </c>
    </row>
    <row r="46" spans="2:22" x14ac:dyDescent="0.55000000000000004">
      <c r="B46" s="4" t="s">
        <v>170</v>
      </c>
      <c r="C46" s="104"/>
      <c r="D46" s="27">
        <v>0</v>
      </c>
      <c r="E46" s="27"/>
      <c r="F46" s="27">
        <v>-4570604636</v>
      </c>
      <c r="G46" s="27"/>
      <c r="H46" s="27">
        <v>0</v>
      </c>
      <c r="I46" s="27"/>
      <c r="J46" s="27">
        <v>-4570604636</v>
      </c>
      <c r="K46" s="27"/>
      <c r="L46" s="51">
        <v>9.2600000000000002E-2</v>
      </c>
      <c r="M46" s="27"/>
      <c r="N46" s="27">
        <v>0</v>
      </c>
      <c r="O46" s="27"/>
      <c r="P46" s="27">
        <v>-3441827886</v>
      </c>
      <c r="Q46" s="27"/>
      <c r="R46" s="27">
        <v>0</v>
      </c>
      <c r="S46" s="27"/>
      <c r="T46" s="27">
        <v>-3441827886</v>
      </c>
      <c r="U46" s="104"/>
      <c r="V46" s="51">
        <v>-4.1799999999999997E-2</v>
      </c>
    </row>
    <row r="47" spans="2:22" x14ac:dyDescent="0.55000000000000004">
      <c r="B47" s="4" t="s">
        <v>162</v>
      </c>
      <c r="C47" s="104"/>
      <c r="D47" s="27">
        <v>0</v>
      </c>
      <c r="E47" s="27"/>
      <c r="F47" s="27">
        <v>0</v>
      </c>
      <c r="G47" s="27"/>
      <c r="H47" s="27">
        <v>0</v>
      </c>
      <c r="I47" s="27"/>
      <c r="J47" s="27">
        <v>0</v>
      </c>
      <c r="K47" s="27"/>
      <c r="L47" s="51">
        <v>0</v>
      </c>
      <c r="M47" s="27"/>
      <c r="N47" s="27">
        <v>0</v>
      </c>
      <c r="O47" s="27"/>
      <c r="P47" s="27">
        <v>0</v>
      </c>
      <c r="Q47" s="27"/>
      <c r="R47" s="27">
        <v>-3529439342</v>
      </c>
      <c r="S47" s="27"/>
      <c r="T47" s="27">
        <v>-3529439342</v>
      </c>
      <c r="U47" s="104"/>
      <c r="V47" s="51">
        <v>-4.2900000000000001E-2</v>
      </c>
    </row>
    <row r="48" spans="2:22" x14ac:dyDescent="0.55000000000000004">
      <c r="B48" s="4" t="s">
        <v>130</v>
      </c>
      <c r="C48" s="104"/>
      <c r="D48" s="27">
        <v>3838518835</v>
      </c>
      <c r="E48" s="27"/>
      <c r="F48" s="27">
        <v>-10681812230</v>
      </c>
      <c r="G48" s="27"/>
      <c r="H48" s="27">
        <v>0</v>
      </c>
      <c r="I48" s="27"/>
      <c r="J48" s="27">
        <v>-6843293395</v>
      </c>
      <c r="K48" s="27"/>
      <c r="L48" s="51">
        <v>0.13869999999999999</v>
      </c>
      <c r="M48" s="27"/>
      <c r="N48" s="27">
        <v>3838518835</v>
      </c>
      <c r="O48" s="27"/>
      <c r="P48" s="27">
        <v>-7764095000</v>
      </c>
      <c r="Q48" s="27"/>
      <c r="R48" s="27">
        <v>0</v>
      </c>
      <c r="S48" s="27"/>
      <c r="T48" s="27">
        <v>-3925576165</v>
      </c>
      <c r="U48" s="104"/>
      <c r="V48" s="51">
        <v>-4.7699999999999999E-2</v>
      </c>
    </row>
    <row r="49" spans="2:22" x14ac:dyDescent="0.55000000000000004">
      <c r="B49" s="4" t="s">
        <v>163</v>
      </c>
      <c r="C49" s="104"/>
      <c r="D49" s="27">
        <v>0</v>
      </c>
      <c r="E49" s="27"/>
      <c r="F49" s="27">
        <v>-880091469</v>
      </c>
      <c r="G49" s="27"/>
      <c r="H49" s="27">
        <v>-1871377934</v>
      </c>
      <c r="I49" s="27"/>
      <c r="J49" s="27">
        <v>-2751469403</v>
      </c>
      <c r="K49" s="27"/>
      <c r="L49" s="51">
        <v>5.5800000000000002E-2</v>
      </c>
      <c r="M49" s="27"/>
      <c r="N49" s="27">
        <v>0</v>
      </c>
      <c r="O49" s="27"/>
      <c r="P49" s="27">
        <v>-5543417409</v>
      </c>
      <c r="Q49" s="27"/>
      <c r="R49" s="27">
        <v>-1871377934</v>
      </c>
      <c r="S49" s="27"/>
      <c r="T49" s="27">
        <v>-7414795343</v>
      </c>
      <c r="U49" s="104"/>
      <c r="V49" s="51">
        <v>-9.01E-2</v>
      </c>
    </row>
    <row r="50" spans="2:22" x14ac:dyDescent="0.55000000000000004">
      <c r="B50" s="4" t="s">
        <v>155</v>
      </c>
      <c r="C50" s="104"/>
      <c r="D50" s="27">
        <v>5173452063</v>
      </c>
      <c r="E50" s="27"/>
      <c r="F50" s="27">
        <v>-9264547905</v>
      </c>
      <c r="G50" s="27"/>
      <c r="H50" s="27">
        <v>-1335720009</v>
      </c>
      <c r="I50" s="27"/>
      <c r="J50" s="27">
        <v>-5426815851</v>
      </c>
      <c r="K50" s="27"/>
      <c r="L50" s="51">
        <v>0.11</v>
      </c>
      <c r="M50" s="27"/>
      <c r="N50" s="27">
        <v>5173452063</v>
      </c>
      <c r="O50" s="27"/>
      <c r="P50" s="27">
        <v>-11536036118</v>
      </c>
      <c r="Q50" s="27"/>
      <c r="R50" s="27">
        <v>-1335720009</v>
      </c>
      <c r="S50" s="27"/>
      <c r="T50" s="27">
        <v>-7698304064</v>
      </c>
      <c r="U50" s="104"/>
      <c r="V50" s="51">
        <v>-9.3600000000000003E-2</v>
      </c>
    </row>
    <row r="51" spans="2:22" x14ac:dyDescent="0.55000000000000004">
      <c r="B51" s="4" t="s">
        <v>158</v>
      </c>
      <c r="C51" s="104"/>
      <c r="D51" s="27">
        <v>48566735</v>
      </c>
      <c r="E51" s="27"/>
      <c r="F51" s="27">
        <v>-7665318360</v>
      </c>
      <c r="G51" s="27"/>
      <c r="H51" s="27">
        <v>0</v>
      </c>
      <c r="I51" s="27"/>
      <c r="J51" s="27">
        <v>-7616751625</v>
      </c>
      <c r="K51" s="27"/>
      <c r="L51" s="51">
        <v>0.15440000000000001</v>
      </c>
      <c r="M51" s="27"/>
      <c r="N51" s="27">
        <v>48566735</v>
      </c>
      <c r="O51" s="27"/>
      <c r="P51" s="27">
        <v>-12723969357</v>
      </c>
      <c r="Q51" s="27"/>
      <c r="R51" s="27">
        <v>0</v>
      </c>
      <c r="S51" s="27"/>
      <c r="T51" s="27">
        <v>-12675402622</v>
      </c>
      <c r="U51" s="104"/>
      <c r="V51" s="51">
        <v>-0.15409999999999999</v>
      </c>
    </row>
    <row r="52" spans="2:22" x14ac:dyDescent="0.55000000000000004">
      <c r="B52" s="4" t="s">
        <v>122</v>
      </c>
      <c r="C52" s="104"/>
      <c r="D52" s="27">
        <v>7615757396</v>
      </c>
      <c r="E52" s="27"/>
      <c r="F52" s="27">
        <v>-16299268861</v>
      </c>
      <c r="G52" s="27"/>
      <c r="H52" s="27">
        <v>0</v>
      </c>
      <c r="I52" s="27"/>
      <c r="J52" s="27">
        <v>-8683511465</v>
      </c>
      <c r="K52" s="27"/>
      <c r="L52" s="51">
        <v>0.17599999999999999</v>
      </c>
      <c r="M52" s="27"/>
      <c r="N52" s="27">
        <v>7615757396</v>
      </c>
      <c r="O52" s="27"/>
      <c r="P52" s="27">
        <v>-20856053703</v>
      </c>
      <c r="Q52" s="27"/>
      <c r="R52" s="27">
        <v>439568933</v>
      </c>
      <c r="S52" s="27"/>
      <c r="T52" s="27">
        <v>-12800727374</v>
      </c>
      <c r="U52" s="104"/>
      <c r="V52" s="51">
        <v>-0.15559999999999999</v>
      </c>
    </row>
    <row r="53" spans="2:22" x14ac:dyDescent="0.55000000000000004">
      <c r="B53" s="4" t="s">
        <v>133</v>
      </c>
      <c r="C53" s="104"/>
      <c r="D53" s="27">
        <v>2834117647</v>
      </c>
      <c r="E53" s="27"/>
      <c r="F53" s="27">
        <v>-2777292578</v>
      </c>
      <c r="G53" s="27"/>
      <c r="H53" s="27">
        <v>-5548378920</v>
      </c>
      <c r="I53" s="27"/>
      <c r="J53" s="27">
        <v>-5491553851</v>
      </c>
      <c r="K53" s="27"/>
      <c r="L53" s="51">
        <v>0.1113</v>
      </c>
      <c r="M53" s="27"/>
      <c r="N53" s="27">
        <v>2834117647</v>
      </c>
      <c r="O53" s="27"/>
      <c r="P53" s="27">
        <v>-16870951425</v>
      </c>
      <c r="Q53" s="27"/>
      <c r="R53" s="27">
        <v>55854720</v>
      </c>
      <c r="S53" s="27"/>
      <c r="T53" s="27">
        <v>-13980979058</v>
      </c>
      <c r="U53" s="104"/>
      <c r="V53" s="51">
        <v>-0.17</v>
      </c>
    </row>
    <row r="54" spans="2:22" x14ac:dyDescent="0.55000000000000004">
      <c r="B54" s="4" t="s">
        <v>159</v>
      </c>
      <c r="C54" s="104"/>
      <c r="D54" s="27">
        <v>3478463213</v>
      </c>
      <c r="E54" s="27"/>
      <c r="F54" s="27">
        <v>-38895285</v>
      </c>
      <c r="G54" s="27"/>
      <c r="H54" s="27">
        <v>-5926098776</v>
      </c>
      <c r="I54" s="27"/>
      <c r="J54" s="27">
        <v>-2486530848</v>
      </c>
      <c r="K54" s="27"/>
      <c r="L54" s="51">
        <v>5.04E-2</v>
      </c>
      <c r="M54" s="27"/>
      <c r="N54" s="27">
        <v>3478463213</v>
      </c>
      <c r="O54" s="27"/>
      <c r="P54" s="27">
        <v>-13899869874</v>
      </c>
      <c r="Q54" s="27"/>
      <c r="R54" s="27">
        <v>-5926098776</v>
      </c>
      <c r="S54" s="27"/>
      <c r="T54" s="27">
        <v>-16347505437</v>
      </c>
      <c r="U54" s="104"/>
      <c r="V54" s="51">
        <v>-0.19869999999999999</v>
      </c>
    </row>
    <row r="55" spans="2:22" x14ac:dyDescent="0.55000000000000004">
      <c r="D55" s="27"/>
      <c r="F55" s="27"/>
      <c r="H55" s="27"/>
      <c r="J55" s="27"/>
      <c r="L55" s="51"/>
      <c r="N55" s="27"/>
      <c r="P55" s="27"/>
      <c r="R55" s="27"/>
      <c r="T55" s="27"/>
      <c r="V55" s="51"/>
    </row>
    <row r="56" spans="2:22" ht="21.75" thickBot="1" x14ac:dyDescent="0.6">
      <c r="B56" s="49" t="s">
        <v>88</v>
      </c>
      <c r="D56" s="50">
        <f>SUM(D11:D55)</f>
        <v>27616612238</v>
      </c>
      <c r="F56" s="50">
        <f>SUM(F11:F55)</f>
        <v>-61499724695</v>
      </c>
      <c r="H56" s="50">
        <f>SUM(H11:H55)</f>
        <v>-13454469595</v>
      </c>
      <c r="J56" s="50">
        <f>SUM(J11:J55)</f>
        <v>-47337582052</v>
      </c>
      <c r="L56" s="65">
        <f>SUM(L11:L55)</f>
        <v>0.95940000000000003</v>
      </c>
      <c r="N56" s="50">
        <f>SUM(N11:N55)</f>
        <v>42520863885</v>
      </c>
      <c r="P56" s="50">
        <f>SUM(P11:P55)</f>
        <v>-63803411258</v>
      </c>
      <c r="R56" s="50">
        <f>SUM(R11:R55)</f>
        <v>97374956416</v>
      </c>
      <c r="T56" s="50">
        <f>SUM(T11:T55)</f>
        <v>76092409043</v>
      </c>
      <c r="V56" s="65">
        <f>SUM(V11:V55)</f>
        <v>0.92510000000000059</v>
      </c>
    </row>
    <row r="57" spans="2:22" ht="21.75" thickTop="1" x14ac:dyDescent="0.55000000000000004"/>
    <row r="58" spans="2:22" ht="30" x14ac:dyDescent="0.75">
      <c r="L58" s="60">
        <v>9</v>
      </c>
    </row>
  </sheetData>
  <sortState xmlns:xlrd2="http://schemas.microsoft.com/office/spreadsheetml/2017/richdata2" ref="B11:V54">
    <sortCondition descending="1" ref="T11:T54"/>
  </sortState>
  <mergeCells count="16">
    <mergeCell ref="B2:V2"/>
    <mergeCell ref="B3:V3"/>
    <mergeCell ref="B4:V4"/>
    <mergeCell ref="T10"/>
    <mergeCell ref="V10"/>
    <mergeCell ref="N9:V9"/>
    <mergeCell ref="L10"/>
    <mergeCell ref="D9:L9"/>
    <mergeCell ref="N10"/>
    <mergeCell ref="P10"/>
    <mergeCell ref="R10"/>
    <mergeCell ref="B9:B10"/>
    <mergeCell ref="D10"/>
    <mergeCell ref="F10"/>
    <mergeCell ref="H10"/>
    <mergeCell ref="J10"/>
  </mergeCells>
  <printOptions horizontalCentered="1" verticalCentered="1"/>
  <pageMargins left="0" right="0" top="0" bottom="0" header="0" footer="0"/>
  <pageSetup paperSize="9" scale="48" orientation="portrait" r:id="rId1"/>
  <rowBreaks count="1" manualBreakCount="1">
    <brk id="4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AB32"/>
  <sheetViews>
    <sheetView rightToLeft="1" view="pageBreakPreview" topLeftCell="A25" zoomScale="85" zoomScaleNormal="85" zoomScaleSheetLayoutView="85" workbookViewId="0">
      <selection activeCell="F31" sqref="F31"/>
    </sheetView>
  </sheetViews>
  <sheetFormatPr defaultRowHeight="21" x14ac:dyDescent="0.55000000000000004"/>
  <cols>
    <col min="1" max="1" width="4.7109375" style="2" customWidth="1"/>
    <col min="2" max="2" width="27.5703125" style="2" bestFit="1" customWidth="1"/>
    <col min="3" max="3" width="1" style="2" customWidth="1"/>
    <col min="4" max="4" width="15.85546875" style="2" bestFit="1" customWidth="1"/>
    <col min="5" max="5" width="1" style="2" customWidth="1"/>
    <col min="6" max="6" width="18.42578125" style="2" customWidth="1"/>
    <col min="7" max="7" width="1" style="2" customWidth="1"/>
    <col min="8" max="8" width="13.5703125" style="2" customWidth="1"/>
    <col min="9" max="9" width="1" style="2" customWidth="1"/>
    <col min="10" max="10" width="15.7109375" style="2" bestFit="1" customWidth="1"/>
    <col min="11" max="11" width="1" style="2" customWidth="1"/>
    <col min="12" max="12" width="14.5703125" style="2" bestFit="1" customWidth="1"/>
    <col min="13" max="13" width="1" style="2" customWidth="1"/>
    <col min="14" max="14" width="15.85546875" style="2" customWidth="1"/>
    <col min="15" max="15" width="1" style="2" customWidth="1"/>
    <col min="16" max="16" width="15.7109375" style="2" customWidth="1"/>
    <col min="17" max="17" width="1" style="2" customWidth="1"/>
    <col min="18" max="18" width="17.7109375" style="2" customWidth="1"/>
    <col min="19" max="19" width="1" style="2" customWidth="1"/>
    <col min="20" max="20" width="15.7109375" style="2" bestFit="1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08" t="s">
        <v>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</row>
    <row r="3" spans="2:28" ht="30" x14ac:dyDescent="0.55000000000000004">
      <c r="B3" s="108" t="s">
        <v>52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</row>
    <row r="4" spans="2:28" ht="30" x14ac:dyDescent="0.55000000000000004">
      <c r="B4" s="108" t="s">
        <v>181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</row>
    <row r="6" spans="2:28" ht="30" x14ac:dyDescent="0.55000000000000004">
      <c r="B6" s="13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ht="30" x14ac:dyDescent="0.55000000000000004">
      <c r="B7" s="13" t="s">
        <v>110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s="42" customFormat="1" ht="24" x14ac:dyDescent="0.6">
      <c r="B8" s="132" t="s">
        <v>2</v>
      </c>
      <c r="D8" s="131" t="s">
        <v>62</v>
      </c>
      <c r="E8" s="131" t="s">
        <v>62</v>
      </c>
      <c r="F8" s="131" t="s">
        <v>62</v>
      </c>
      <c r="G8" s="131" t="s">
        <v>62</v>
      </c>
      <c r="H8" s="131" t="s">
        <v>62</v>
      </c>
      <c r="J8" s="131" t="s">
        <v>54</v>
      </c>
      <c r="K8" s="131" t="s">
        <v>54</v>
      </c>
      <c r="L8" s="131" t="s">
        <v>54</v>
      </c>
      <c r="M8" s="131" t="s">
        <v>54</v>
      </c>
      <c r="N8" s="131" t="s">
        <v>54</v>
      </c>
      <c r="P8" s="131" t="s">
        <v>55</v>
      </c>
      <c r="Q8" s="131" t="s">
        <v>55</v>
      </c>
      <c r="R8" s="131" t="s">
        <v>55</v>
      </c>
      <c r="S8" s="131" t="s">
        <v>55</v>
      </c>
      <c r="T8" s="131" t="s">
        <v>55</v>
      </c>
    </row>
    <row r="9" spans="2:28" s="42" customFormat="1" ht="56.25" customHeight="1" x14ac:dyDescent="0.6">
      <c r="B9" s="132" t="s">
        <v>2</v>
      </c>
      <c r="D9" s="130" t="s">
        <v>63</v>
      </c>
      <c r="E9" s="61"/>
      <c r="F9" s="130" t="s">
        <v>64</v>
      </c>
      <c r="G9" s="61"/>
      <c r="H9" s="130" t="s">
        <v>65</v>
      </c>
      <c r="J9" s="130" t="s">
        <v>66</v>
      </c>
      <c r="K9" s="61"/>
      <c r="L9" s="130" t="s">
        <v>59</v>
      </c>
      <c r="M9" s="61"/>
      <c r="N9" s="130" t="s">
        <v>67</v>
      </c>
      <c r="P9" s="130" t="s">
        <v>66</v>
      </c>
      <c r="Q9" s="61"/>
      <c r="R9" s="130" t="s">
        <v>59</v>
      </c>
      <c r="S9" s="61"/>
      <c r="T9" s="130" t="s">
        <v>67</v>
      </c>
    </row>
    <row r="10" spans="2:28" s="107" customFormat="1" ht="27.75" customHeight="1" x14ac:dyDescent="0.6">
      <c r="B10" s="6" t="s">
        <v>156</v>
      </c>
      <c r="D10" s="6" t="s">
        <v>177</v>
      </c>
      <c r="E10" s="104"/>
      <c r="F10" s="90">
        <v>1679731</v>
      </c>
      <c r="G10" s="90"/>
      <c r="H10" s="90">
        <v>6300</v>
      </c>
      <c r="I10" s="90"/>
      <c r="J10" s="90">
        <v>0</v>
      </c>
      <c r="K10" s="90"/>
      <c r="L10" s="90">
        <v>0</v>
      </c>
      <c r="M10" s="90"/>
      <c r="N10" s="90">
        <v>0</v>
      </c>
      <c r="O10" s="90"/>
      <c r="P10" s="90">
        <v>10582305300</v>
      </c>
      <c r="Q10" s="90"/>
      <c r="R10" s="90">
        <v>71988471</v>
      </c>
      <c r="S10" s="90"/>
      <c r="T10" s="90">
        <v>10510316829</v>
      </c>
    </row>
    <row r="11" spans="2:28" s="107" customFormat="1" ht="27.75" customHeight="1" x14ac:dyDescent="0.6">
      <c r="B11" s="6" t="s">
        <v>122</v>
      </c>
      <c r="D11" s="6" t="s">
        <v>193</v>
      </c>
      <c r="E11" s="104"/>
      <c r="F11" s="90">
        <v>1959000</v>
      </c>
      <c r="G11" s="90"/>
      <c r="H11" s="90">
        <v>4500</v>
      </c>
      <c r="I11" s="90"/>
      <c r="J11" s="90">
        <v>8815500000</v>
      </c>
      <c r="K11" s="90"/>
      <c r="L11" s="90">
        <v>1199742604</v>
      </c>
      <c r="M11" s="90"/>
      <c r="N11" s="90">
        <v>7615757396</v>
      </c>
      <c r="O11" s="90"/>
      <c r="P11" s="90">
        <v>8815500000</v>
      </c>
      <c r="Q11" s="90"/>
      <c r="R11" s="90">
        <v>1199742604</v>
      </c>
      <c r="S11" s="90"/>
      <c r="T11" s="90">
        <v>7615757396</v>
      </c>
    </row>
    <row r="12" spans="2:28" s="107" customFormat="1" ht="27.75" customHeight="1" x14ac:dyDescent="0.6">
      <c r="B12" s="6" t="s">
        <v>155</v>
      </c>
      <c r="D12" s="6" t="s">
        <v>194</v>
      </c>
      <c r="E12" s="104"/>
      <c r="F12" s="90">
        <v>3013713</v>
      </c>
      <c r="G12" s="90"/>
      <c r="H12" s="90">
        <v>2000</v>
      </c>
      <c r="I12" s="90"/>
      <c r="J12" s="90">
        <v>6027426000</v>
      </c>
      <c r="K12" s="90"/>
      <c r="L12" s="90">
        <v>853973937</v>
      </c>
      <c r="M12" s="90"/>
      <c r="N12" s="90">
        <v>5173452063</v>
      </c>
      <c r="O12" s="90"/>
      <c r="P12" s="90">
        <v>6027426000</v>
      </c>
      <c r="Q12" s="90"/>
      <c r="R12" s="90">
        <v>853973937</v>
      </c>
      <c r="S12" s="90"/>
      <c r="T12" s="90">
        <v>5173452063</v>
      </c>
    </row>
    <row r="13" spans="2:28" s="107" customFormat="1" ht="27.75" customHeight="1" x14ac:dyDescent="0.6">
      <c r="B13" s="6" t="s">
        <v>146</v>
      </c>
      <c r="D13" s="6" t="s">
        <v>168</v>
      </c>
      <c r="E13" s="104"/>
      <c r="F13" s="90">
        <v>275724</v>
      </c>
      <c r="G13" s="90"/>
      <c r="H13" s="90">
        <v>15000</v>
      </c>
      <c r="I13" s="90"/>
      <c r="J13" s="90">
        <v>0</v>
      </c>
      <c r="K13" s="90"/>
      <c r="L13" s="90">
        <v>0</v>
      </c>
      <c r="M13" s="90"/>
      <c r="N13" s="90">
        <v>0</v>
      </c>
      <c r="O13" s="90"/>
      <c r="P13" s="90">
        <v>4135860000</v>
      </c>
      <c r="Q13" s="90"/>
      <c r="R13" s="90">
        <v>168477871</v>
      </c>
      <c r="S13" s="90"/>
      <c r="T13" s="90">
        <v>3967382129</v>
      </c>
    </row>
    <row r="14" spans="2:28" s="107" customFormat="1" ht="27.75" customHeight="1" x14ac:dyDescent="0.6">
      <c r="B14" s="6" t="s">
        <v>130</v>
      </c>
      <c r="D14" s="6" t="s">
        <v>195</v>
      </c>
      <c r="E14" s="104"/>
      <c r="F14" s="90">
        <v>4974884</v>
      </c>
      <c r="G14" s="90"/>
      <c r="H14" s="90">
        <v>900</v>
      </c>
      <c r="I14" s="90"/>
      <c r="J14" s="90">
        <v>4477395600</v>
      </c>
      <c r="K14" s="90"/>
      <c r="L14" s="90">
        <v>638876765</v>
      </c>
      <c r="M14" s="90"/>
      <c r="N14" s="90">
        <v>3838518835</v>
      </c>
      <c r="O14" s="90"/>
      <c r="P14" s="90">
        <v>4477395600</v>
      </c>
      <c r="Q14" s="90"/>
      <c r="R14" s="90">
        <v>638876765</v>
      </c>
      <c r="S14" s="90"/>
      <c r="T14" s="90">
        <v>3838518835</v>
      </c>
    </row>
    <row r="15" spans="2:28" s="107" customFormat="1" ht="27.75" customHeight="1" x14ac:dyDescent="0.6">
      <c r="B15" s="6" t="s">
        <v>159</v>
      </c>
      <c r="D15" s="6" t="s">
        <v>196</v>
      </c>
      <c r="E15" s="104"/>
      <c r="F15" s="90">
        <v>887040</v>
      </c>
      <c r="G15" s="90"/>
      <c r="H15" s="90">
        <v>4327</v>
      </c>
      <c r="I15" s="90"/>
      <c r="J15" s="90">
        <v>3838222080</v>
      </c>
      <c r="K15" s="90"/>
      <c r="L15" s="90">
        <v>359758867</v>
      </c>
      <c r="M15" s="90"/>
      <c r="N15" s="90">
        <v>3478463213</v>
      </c>
      <c r="O15" s="90"/>
      <c r="P15" s="90">
        <v>3838222080</v>
      </c>
      <c r="Q15" s="90"/>
      <c r="R15" s="90">
        <v>359758867</v>
      </c>
      <c r="S15" s="90"/>
      <c r="T15" s="90">
        <v>3478463213</v>
      </c>
    </row>
    <row r="16" spans="2:28" s="107" customFormat="1" ht="27.75" customHeight="1" x14ac:dyDescent="0.6">
      <c r="B16" s="6" t="s">
        <v>133</v>
      </c>
      <c r="D16" s="6" t="s">
        <v>197</v>
      </c>
      <c r="E16" s="104"/>
      <c r="F16" s="90">
        <v>300000</v>
      </c>
      <c r="G16" s="90"/>
      <c r="H16" s="90">
        <v>11000</v>
      </c>
      <c r="I16" s="90"/>
      <c r="J16" s="90">
        <v>3300000000</v>
      </c>
      <c r="K16" s="90"/>
      <c r="L16" s="90">
        <v>465882353</v>
      </c>
      <c r="M16" s="90"/>
      <c r="N16" s="90">
        <v>2834117647</v>
      </c>
      <c r="O16" s="90"/>
      <c r="P16" s="90">
        <v>3300000000</v>
      </c>
      <c r="Q16" s="90"/>
      <c r="R16" s="90">
        <v>465882353</v>
      </c>
      <c r="S16" s="90"/>
      <c r="T16" s="90">
        <v>2834117647</v>
      </c>
    </row>
    <row r="17" spans="2:20" s="107" customFormat="1" ht="27.75" customHeight="1" x14ac:dyDescent="0.6">
      <c r="B17" s="6" t="s">
        <v>131</v>
      </c>
      <c r="D17" s="6" t="s">
        <v>198</v>
      </c>
      <c r="E17" s="104"/>
      <c r="F17" s="90">
        <v>902641</v>
      </c>
      <c r="G17" s="90"/>
      <c r="H17" s="90">
        <v>2211</v>
      </c>
      <c r="I17" s="90"/>
      <c r="J17" s="90">
        <v>1995739251</v>
      </c>
      <c r="K17" s="90"/>
      <c r="L17" s="90">
        <v>283765510</v>
      </c>
      <c r="M17" s="90"/>
      <c r="N17" s="90">
        <v>1711973741</v>
      </c>
      <c r="O17" s="90"/>
      <c r="P17" s="90">
        <v>1995739251</v>
      </c>
      <c r="Q17" s="90"/>
      <c r="R17" s="90">
        <v>283765510</v>
      </c>
      <c r="S17" s="90"/>
      <c r="T17" s="90">
        <v>1711973741</v>
      </c>
    </row>
    <row r="18" spans="2:20" s="107" customFormat="1" ht="27.75" customHeight="1" x14ac:dyDescent="0.6">
      <c r="B18" s="6" t="s">
        <v>157</v>
      </c>
      <c r="D18" s="6" t="s">
        <v>177</v>
      </c>
      <c r="E18" s="104"/>
      <c r="F18" s="90">
        <v>10679000</v>
      </c>
      <c r="G18" s="90"/>
      <c r="H18" s="90">
        <v>130</v>
      </c>
      <c r="I18" s="90"/>
      <c r="J18" s="90">
        <v>1388270000</v>
      </c>
      <c r="K18" s="90"/>
      <c r="L18" s="90">
        <v>0</v>
      </c>
      <c r="M18" s="90"/>
      <c r="N18" s="90">
        <v>1388270000</v>
      </c>
      <c r="O18" s="90"/>
      <c r="P18" s="90">
        <v>1388270000</v>
      </c>
      <c r="Q18" s="90"/>
      <c r="R18" s="90">
        <v>0</v>
      </c>
      <c r="S18" s="90"/>
      <c r="T18" s="90">
        <v>1388270000</v>
      </c>
    </row>
    <row r="19" spans="2:20" s="107" customFormat="1" ht="27.75" customHeight="1" x14ac:dyDescent="0.6">
      <c r="B19" s="6" t="s">
        <v>139</v>
      </c>
      <c r="D19" s="6" t="s">
        <v>182</v>
      </c>
      <c r="E19" s="104"/>
      <c r="F19" s="90">
        <v>4821980</v>
      </c>
      <c r="G19" s="90"/>
      <c r="H19" s="90">
        <v>200</v>
      </c>
      <c r="I19" s="90"/>
      <c r="J19" s="90">
        <v>964396000</v>
      </c>
      <c r="K19" s="90"/>
      <c r="L19" s="90">
        <v>138094263</v>
      </c>
      <c r="M19" s="90"/>
      <c r="N19" s="90">
        <v>826301737</v>
      </c>
      <c r="O19" s="90"/>
      <c r="P19" s="90">
        <v>964396000</v>
      </c>
      <c r="Q19" s="90"/>
      <c r="R19" s="90">
        <v>138094263</v>
      </c>
      <c r="S19" s="90"/>
      <c r="T19" s="90">
        <v>826301737</v>
      </c>
    </row>
    <row r="20" spans="2:20" s="107" customFormat="1" ht="27.75" customHeight="1" x14ac:dyDescent="0.6">
      <c r="B20" s="6" t="s">
        <v>143</v>
      </c>
      <c r="D20" s="6" t="s">
        <v>196</v>
      </c>
      <c r="E20" s="104"/>
      <c r="F20" s="90">
        <v>842226</v>
      </c>
      <c r="G20" s="90"/>
      <c r="H20" s="90">
        <v>500</v>
      </c>
      <c r="I20" s="90"/>
      <c r="J20" s="90">
        <v>421113000</v>
      </c>
      <c r="K20" s="90"/>
      <c r="L20" s="90">
        <v>26235042</v>
      </c>
      <c r="M20" s="90"/>
      <c r="N20" s="90">
        <v>394877958</v>
      </c>
      <c r="O20" s="90"/>
      <c r="P20" s="90">
        <v>421113000</v>
      </c>
      <c r="Q20" s="90"/>
      <c r="R20" s="90">
        <v>26235042</v>
      </c>
      <c r="S20" s="90"/>
      <c r="T20" s="90">
        <v>394877958</v>
      </c>
    </row>
    <row r="21" spans="2:20" s="107" customFormat="1" ht="27.75" customHeight="1" x14ac:dyDescent="0.6">
      <c r="B21" s="6" t="s">
        <v>164</v>
      </c>
      <c r="D21" s="6" t="s">
        <v>154</v>
      </c>
      <c r="E21" s="104"/>
      <c r="F21" s="90">
        <v>241720</v>
      </c>
      <c r="G21" s="90"/>
      <c r="H21" s="90">
        <v>1760</v>
      </c>
      <c r="I21" s="90"/>
      <c r="J21" s="90">
        <v>0</v>
      </c>
      <c r="K21" s="90"/>
      <c r="L21" s="90">
        <v>0</v>
      </c>
      <c r="M21" s="90"/>
      <c r="N21" s="90">
        <v>0</v>
      </c>
      <c r="O21" s="90"/>
      <c r="P21" s="90">
        <v>425427200</v>
      </c>
      <c r="Q21" s="90"/>
      <c r="R21" s="90">
        <v>32807913</v>
      </c>
      <c r="S21" s="90"/>
      <c r="T21" s="90">
        <v>392619287</v>
      </c>
    </row>
    <row r="22" spans="2:20" s="107" customFormat="1" ht="27.75" customHeight="1" x14ac:dyDescent="0.6">
      <c r="B22" s="6" t="s">
        <v>174</v>
      </c>
      <c r="D22" s="6" t="s">
        <v>199</v>
      </c>
      <c r="E22" s="104"/>
      <c r="F22" s="90">
        <v>5022320</v>
      </c>
      <c r="G22" s="90"/>
      <c r="H22" s="90">
        <v>40</v>
      </c>
      <c r="I22" s="90"/>
      <c r="J22" s="90">
        <v>200892800</v>
      </c>
      <c r="K22" s="90"/>
      <c r="L22" s="90">
        <v>28056331</v>
      </c>
      <c r="M22" s="90"/>
      <c r="N22" s="90">
        <v>172836469</v>
      </c>
      <c r="O22" s="90"/>
      <c r="P22" s="90">
        <v>200892800</v>
      </c>
      <c r="Q22" s="90"/>
      <c r="R22" s="90">
        <v>28056331</v>
      </c>
      <c r="S22" s="90"/>
      <c r="T22" s="90">
        <v>172836469</v>
      </c>
    </row>
    <row r="23" spans="2:20" s="107" customFormat="1" ht="27.75" customHeight="1" x14ac:dyDescent="0.6">
      <c r="B23" s="6" t="s">
        <v>173</v>
      </c>
      <c r="D23" s="6" t="s">
        <v>200</v>
      </c>
      <c r="E23" s="104"/>
      <c r="F23" s="90">
        <v>1241633</v>
      </c>
      <c r="G23" s="90"/>
      <c r="H23" s="90">
        <v>100</v>
      </c>
      <c r="I23" s="90"/>
      <c r="J23" s="90">
        <v>124163300</v>
      </c>
      <c r="K23" s="90"/>
      <c r="L23" s="90">
        <v>0</v>
      </c>
      <c r="M23" s="90"/>
      <c r="N23" s="90">
        <v>124163300</v>
      </c>
      <c r="O23" s="90"/>
      <c r="P23" s="90">
        <v>124163300</v>
      </c>
      <c r="Q23" s="90"/>
      <c r="R23" s="90">
        <v>0</v>
      </c>
      <c r="S23" s="90"/>
      <c r="T23" s="90">
        <v>124163300</v>
      </c>
    </row>
    <row r="24" spans="2:20" s="107" customFormat="1" ht="27.75" customHeight="1" x14ac:dyDescent="0.6">
      <c r="B24" s="6" t="s">
        <v>158</v>
      </c>
      <c r="D24" s="6" t="s">
        <v>177</v>
      </c>
      <c r="E24" s="104"/>
      <c r="F24" s="90">
        <v>16200000</v>
      </c>
      <c r="G24" s="90"/>
      <c r="H24" s="90">
        <v>3</v>
      </c>
      <c r="I24" s="90"/>
      <c r="J24" s="90">
        <v>48600000</v>
      </c>
      <c r="K24" s="90"/>
      <c r="L24" s="90">
        <v>33265</v>
      </c>
      <c r="M24" s="90"/>
      <c r="N24" s="90">
        <v>48566735</v>
      </c>
      <c r="O24" s="90"/>
      <c r="P24" s="90">
        <v>48600000</v>
      </c>
      <c r="Q24" s="90"/>
      <c r="R24" s="90">
        <v>33265</v>
      </c>
      <c r="S24" s="90"/>
      <c r="T24" s="90">
        <v>48566735</v>
      </c>
    </row>
    <row r="25" spans="2:20" s="107" customFormat="1" ht="27.75" customHeight="1" x14ac:dyDescent="0.6">
      <c r="B25" s="6" t="s">
        <v>176</v>
      </c>
      <c r="D25" s="6" t="s">
        <v>178</v>
      </c>
      <c r="E25" s="104"/>
      <c r="F25" s="90">
        <v>70000</v>
      </c>
      <c r="G25" s="90"/>
      <c r="H25" s="90">
        <v>500</v>
      </c>
      <c r="I25" s="90"/>
      <c r="J25" s="90">
        <v>0</v>
      </c>
      <c r="K25" s="90"/>
      <c r="L25" s="90">
        <v>0</v>
      </c>
      <c r="M25" s="90"/>
      <c r="N25" s="90">
        <v>0</v>
      </c>
      <c r="O25" s="90"/>
      <c r="P25" s="90">
        <v>35000000</v>
      </c>
      <c r="Q25" s="90"/>
      <c r="R25" s="90">
        <v>1069057</v>
      </c>
      <c r="S25" s="90"/>
      <c r="T25" s="90">
        <v>33930943</v>
      </c>
    </row>
    <row r="26" spans="2:20" s="107" customFormat="1" ht="27.75" customHeight="1" x14ac:dyDescent="0.6">
      <c r="B26" s="6" t="s">
        <v>175</v>
      </c>
      <c r="D26" s="6" t="s">
        <v>201</v>
      </c>
      <c r="E26" s="104"/>
      <c r="F26" s="90">
        <v>900000</v>
      </c>
      <c r="G26" s="90"/>
      <c r="H26" s="90">
        <v>11</v>
      </c>
      <c r="I26" s="90"/>
      <c r="J26" s="90">
        <v>9900000</v>
      </c>
      <c r="K26" s="90"/>
      <c r="L26" s="90">
        <v>586856</v>
      </c>
      <c r="M26" s="90"/>
      <c r="N26" s="90">
        <v>9313144</v>
      </c>
      <c r="O26" s="90"/>
      <c r="P26" s="90">
        <v>9900000</v>
      </c>
      <c r="Q26" s="90"/>
      <c r="R26" s="90">
        <v>586856</v>
      </c>
      <c r="S26" s="90"/>
      <c r="T26" s="90">
        <v>9313144</v>
      </c>
    </row>
    <row r="27" spans="2:20" s="107" customFormat="1" ht="27.75" customHeight="1" x14ac:dyDescent="0.6">
      <c r="B27" s="6" t="s">
        <v>138</v>
      </c>
      <c r="D27" s="6" t="s">
        <v>179</v>
      </c>
      <c r="E27" s="104"/>
      <c r="F27" s="90">
        <v>1</v>
      </c>
      <c r="G27" s="90"/>
      <c r="H27" s="90">
        <v>2400</v>
      </c>
      <c r="I27" s="90"/>
      <c r="J27" s="90">
        <v>0</v>
      </c>
      <c r="K27" s="90"/>
      <c r="L27" s="90">
        <v>0</v>
      </c>
      <c r="M27" s="90"/>
      <c r="N27" s="90">
        <v>0</v>
      </c>
      <c r="O27" s="90"/>
      <c r="P27" s="90">
        <v>2400</v>
      </c>
      <c r="Q27" s="90"/>
      <c r="R27" s="90">
        <v>95</v>
      </c>
      <c r="S27" s="90"/>
      <c r="T27" s="90">
        <v>2305</v>
      </c>
    </row>
    <row r="28" spans="2:20" s="107" customFormat="1" ht="27.75" customHeight="1" x14ac:dyDescent="0.6">
      <c r="B28" s="6" t="s">
        <v>128</v>
      </c>
      <c r="D28" s="6" t="s">
        <v>153</v>
      </c>
      <c r="E28" s="104"/>
      <c r="F28" s="90">
        <v>1</v>
      </c>
      <c r="G28" s="90"/>
      <c r="H28" s="90">
        <v>170</v>
      </c>
      <c r="I28" s="90"/>
      <c r="J28" s="90">
        <v>0</v>
      </c>
      <c r="K28" s="90"/>
      <c r="L28" s="90">
        <v>0</v>
      </c>
      <c r="M28" s="90"/>
      <c r="N28" s="90">
        <v>0</v>
      </c>
      <c r="O28" s="90"/>
      <c r="P28" s="90">
        <v>170</v>
      </c>
      <c r="Q28" s="90"/>
      <c r="R28" s="90">
        <v>16</v>
      </c>
      <c r="S28" s="90"/>
      <c r="T28" s="90">
        <v>154</v>
      </c>
    </row>
    <row r="29" spans="2:20" s="4" customFormat="1" x14ac:dyDescent="0.55000000000000004">
      <c r="D29" s="6"/>
      <c r="E29" s="6"/>
      <c r="F29" s="90"/>
      <c r="G29" s="6"/>
      <c r="H29" s="90"/>
      <c r="I29" s="6"/>
      <c r="J29" s="90"/>
      <c r="K29" s="6"/>
      <c r="L29" s="90"/>
      <c r="M29" s="6"/>
      <c r="N29" s="90"/>
      <c r="O29" s="6"/>
      <c r="P29" s="90"/>
      <c r="Q29" s="6"/>
      <c r="R29" s="90"/>
      <c r="S29" s="6"/>
      <c r="T29" s="90"/>
    </row>
    <row r="30" spans="2:20" ht="21.75" thickBot="1" x14ac:dyDescent="0.6">
      <c r="B30" s="30" t="s">
        <v>88</v>
      </c>
      <c r="C30" s="30"/>
      <c r="D30" s="30"/>
      <c r="E30" s="30"/>
      <c r="F30" s="72">
        <f>SUM(F10:F29)</f>
        <v>54011614</v>
      </c>
      <c r="G30" s="72"/>
      <c r="H30" s="72">
        <f>SUM(H10:H29)</f>
        <v>52052</v>
      </c>
      <c r="I30" s="72"/>
      <c r="J30" s="72">
        <f>SUM(J10:J29)</f>
        <v>31611618031</v>
      </c>
      <c r="K30" s="72"/>
      <c r="L30" s="72">
        <f>SUM(L10:L29)</f>
        <v>3995005793</v>
      </c>
      <c r="M30" s="72"/>
      <c r="N30" s="72">
        <f>SUM(N10:N29)</f>
        <v>27616612238</v>
      </c>
      <c r="O30" s="72"/>
      <c r="P30" s="72">
        <f>SUM(P10:P29)</f>
        <v>46790213101</v>
      </c>
      <c r="Q30" s="77"/>
      <c r="R30" s="72">
        <f>SUM(R10:R29)</f>
        <v>4269349216</v>
      </c>
      <c r="S30" s="77"/>
      <c r="T30" s="72">
        <f>SUM(T10:T29)</f>
        <v>42520863885</v>
      </c>
    </row>
    <row r="31" spans="2:20" ht="21.75" thickTop="1" x14ac:dyDescent="0.55000000000000004"/>
    <row r="32" spans="2:20" ht="30" x14ac:dyDescent="0.75">
      <c r="J32" s="55">
        <v>10</v>
      </c>
    </row>
  </sheetData>
  <sortState xmlns:xlrd2="http://schemas.microsoft.com/office/spreadsheetml/2017/richdata2" ref="B29:T29">
    <sortCondition descending="1" ref="T29"/>
  </sortState>
  <mergeCells count="16">
    <mergeCell ref="B2:T2"/>
    <mergeCell ref="B3:T3"/>
    <mergeCell ref="B4:T4"/>
    <mergeCell ref="R9"/>
    <mergeCell ref="T9"/>
    <mergeCell ref="P8:T8"/>
    <mergeCell ref="J9"/>
    <mergeCell ref="L9"/>
    <mergeCell ref="N9"/>
    <mergeCell ref="J8:N8"/>
    <mergeCell ref="P9"/>
    <mergeCell ref="B8:B9"/>
    <mergeCell ref="D9"/>
    <mergeCell ref="F9"/>
    <mergeCell ref="H9"/>
    <mergeCell ref="D8:H8"/>
  </mergeCells>
  <printOptions horizontalCentered="1" verticalCentered="1"/>
  <pageMargins left="0" right="0" top="0" bottom="0" header="0" footer="0"/>
  <pageSetup paperSize="9" scale="6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40"/>
  <sheetViews>
    <sheetView rightToLeft="1" view="pageBreakPreview" topLeftCell="A14" zoomScale="60" zoomScaleNormal="70" workbookViewId="0">
      <selection activeCell="D39" sqref="D39"/>
    </sheetView>
  </sheetViews>
  <sheetFormatPr defaultRowHeight="21" x14ac:dyDescent="0.55000000000000004"/>
  <cols>
    <col min="1" max="1" width="3.7109375" style="4" customWidth="1"/>
    <col min="2" max="2" width="34.85546875" style="4" customWidth="1"/>
    <col min="3" max="3" width="1" style="4" customWidth="1"/>
    <col min="4" max="4" width="14.42578125" style="4" bestFit="1" customWidth="1"/>
    <col min="5" max="5" width="1" style="4" customWidth="1"/>
    <col min="6" max="6" width="21.42578125" style="4" bestFit="1" customWidth="1"/>
    <col min="7" max="7" width="1" style="4" customWidth="1"/>
    <col min="8" max="8" width="21.42578125" style="4" bestFit="1" customWidth="1"/>
    <col min="9" max="9" width="1" style="4" customWidth="1"/>
    <col min="10" max="10" width="21.85546875" style="4" customWidth="1"/>
    <col min="11" max="11" width="1" style="4" customWidth="1"/>
    <col min="12" max="12" width="14.42578125" style="4" bestFit="1" customWidth="1"/>
    <col min="13" max="13" width="1" style="4" customWidth="1"/>
    <col min="14" max="14" width="21.42578125" style="4" bestFit="1" customWidth="1"/>
    <col min="15" max="15" width="1" style="4" customWidth="1"/>
    <col min="16" max="16" width="19.140625" style="4" bestFit="1" customWidth="1"/>
    <col min="17" max="17" width="1" style="4" customWidth="1"/>
    <col min="18" max="18" width="20.4257812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10" t="s">
        <v>0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</row>
    <row r="3" spans="2:28" ht="30" x14ac:dyDescent="0.55000000000000004">
      <c r="B3" s="110" t="s">
        <v>52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</row>
    <row r="4" spans="2:28" ht="30" x14ac:dyDescent="0.55000000000000004">
      <c r="B4" s="110" t="s">
        <v>181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</row>
    <row r="6" spans="2:28" s="2" customFormat="1" ht="30" x14ac:dyDescent="0.55000000000000004">
      <c r="B6" s="13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s="2" customFormat="1" ht="30" x14ac:dyDescent="0.55000000000000004">
      <c r="B7" s="13" t="s">
        <v>111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x14ac:dyDescent="0.55000000000000004">
      <c r="B8" s="109" t="s">
        <v>2</v>
      </c>
      <c r="D8" s="110" t="s">
        <v>54</v>
      </c>
      <c r="E8" s="110" t="s">
        <v>54</v>
      </c>
      <c r="F8" s="110" t="s">
        <v>54</v>
      </c>
      <c r="G8" s="110" t="s">
        <v>54</v>
      </c>
      <c r="H8" s="110" t="s">
        <v>54</v>
      </c>
      <c r="I8" s="110" t="s">
        <v>54</v>
      </c>
      <c r="J8" s="110" t="s">
        <v>54</v>
      </c>
      <c r="L8" s="110" t="s">
        <v>55</v>
      </c>
      <c r="M8" s="110" t="s">
        <v>55</v>
      </c>
      <c r="N8" s="110" t="s">
        <v>55</v>
      </c>
      <c r="O8" s="110" t="s">
        <v>55</v>
      </c>
      <c r="P8" s="110" t="s">
        <v>55</v>
      </c>
      <c r="Q8" s="110" t="s">
        <v>55</v>
      </c>
      <c r="R8" s="110" t="s">
        <v>55</v>
      </c>
    </row>
    <row r="9" spans="2:28" ht="48" customHeight="1" x14ac:dyDescent="0.65">
      <c r="B9" s="109" t="s">
        <v>2</v>
      </c>
      <c r="D9" s="113" t="s">
        <v>6</v>
      </c>
      <c r="E9" s="53"/>
      <c r="F9" s="113" t="s">
        <v>68</v>
      </c>
      <c r="G9" s="53"/>
      <c r="H9" s="113" t="s">
        <v>69</v>
      </c>
      <c r="I9" s="53"/>
      <c r="J9" s="113" t="s">
        <v>70</v>
      </c>
      <c r="K9" s="41"/>
      <c r="L9" s="113" t="s">
        <v>6</v>
      </c>
      <c r="M9" s="53"/>
      <c r="N9" s="113" t="s">
        <v>68</v>
      </c>
      <c r="O9" s="53"/>
      <c r="P9" s="113" t="s">
        <v>69</v>
      </c>
      <c r="Q9" s="53"/>
      <c r="R9" s="113" t="s">
        <v>70</v>
      </c>
    </row>
    <row r="10" spans="2:28" s="2" customFormat="1" x14ac:dyDescent="0.55000000000000004">
      <c r="B10" s="2" t="s">
        <v>139</v>
      </c>
      <c r="C10" s="104"/>
      <c r="D10" s="86">
        <v>4821980</v>
      </c>
      <c r="E10" s="86"/>
      <c r="F10" s="86">
        <v>75733969660</v>
      </c>
      <c r="G10" s="86"/>
      <c r="H10" s="86">
        <v>83355299518</v>
      </c>
      <c r="I10" s="86"/>
      <c r="J10" s="86">
        <v>-7621329857</v>
      </c>
      <c r="K10" s="86"/>
      <c r="L10" s="86">
        <v>4821980</v>
      </c>
      <c r="M10" s="86"/>
      <c r="N10" s="86">
        <v>75733969660</v>
      </c>
      <c r="O10" s="86"/>
      <c r="P10" s="86">
        <v>67073864943</v>
      </c>
      <c r="Q10" s="86"/>
      <c r="R10" s="86">
        <v>8660104717</v>
      </c>
    </row>
    <row r="11" spans="2:28" s="2" customFormat="1" x14ac:dyDescent="0.55000000000000004">
      <c r="B11" s="2" t="s">
        <v>146</v>
      </c>
      <c r="C11" s="104"/>
      <c r="D11" s="86">
        <v>255355</v>
      </c>
      <c r="E11" s="86"/>
      <c r="F11" s="86">
        <v>36907701728</v>
      </c>
      <c r="G11" s="86"/>
      <c r="H11" s="86">
        <v>37778644457</v>
      </c>
      <c r="I11" s="86"/>
      <c r="J11" s="86">
        <v>-870942728</v>
      </c>
      <c r="K11" s="86"/>
      <c r="L11" s="86">
        <v>255355</v>
      </c>
      <c r="M11" s="86"/>
      <c r="N11" s="86">
        <v>36907701728</v>
      </c>
      <c r="O11" s="86"/>
      <c r="P11" s="86">
        <v>29597005338</v>
      </c>
      <c r="Q11" s="86"/>
      <c r="R11" s="86">
        <v>7310696390</v>
      </c>
    </row>
    <row r="12" spans="2:28" s="2" customFormat="1" x14ac:dyDescent="0.55000000000000004">
      <c r="B12" s="2" t="s">
        <v>147</v>
      </c>
      <c r="C12" s="104"/>
      <c r="D12" s="86">
        <v>1887380</v>
      </c>
      <c r="E12" s="86"/>
      <c r="F12" s="86">
        <v>50562244898</v>
      </c>
      <c r="G12" s="86"/>
      <c r="H12" s="86">
        <v>46109511855</v>
      </c>
      <c r="I12" s="86"/>
      <c r="J12" s="86">
        <v>4452733043</v>
      </c>
      <c r="K12" s="86"/>
      <c r="L12" s="86">
        <v>1887380</v>
      </c>
      <c r="M12" s="86"/>
      <c r="N12" s="86">
        <v>50562244898</v>
      </c>
      <c r="O12" s="86"/>
      <c r="P12" s="86">
        <v>43920696522</v>
      </c>
      <c r="Q12" s="86"/>
      <c r="R12" s="86">
        <v>6641548376</v>
      </c>
    </row>
    <row r="13" spans="2:28" s="2" customFormat="1" x14ac:dyDescent="0.55000000000000004">
      <c r="B13" s="2" t="s">
        <v>156</v>
      </c>
      <c r="C13" s="104"/>
      <c r="D13" s="86">
        <v>1421252</v>
      </c>
      <c r="E13" s="86"/>
      <c r="F13" s="86">
        <v>80599986161</v>
      </c>
      <c r="G13" s="86"/>
      <c r="H13" s="86">
        <v>67360344402</v>
      </c>
      <c r="I13" s="86"/>
      <c r="J13" s="86">
        <v>13239641759</v>
      </c>
      <c r="K13" s="86"/>
      <c r="L13" s="86">
        <v>1421252</v>
      </c>
      <c r="M13" s="86"/>
      <c r="N13" s="86">
        <v>80599986161</v>
      </c>
      <c r="O13" s="86"/>
      <c r="P13" s="86">
        <v>75359240213</v>
      </c>
      <c r="Q13" s="86"/>
      <c r="R13" s="86">
        <v>5240745948</v>
      </c>
    </row>
    <row r="14" spans="2:28" s="2" customFormat="1" x14ac:dyDescent="0.55000000000000004">
      <c r="B14" s="2" t="s">
        <v>169</v>
      </c>
      <c r="C14" s="104"/>
      <c r="D14" s="86">
        <v>4236516</v>
      </c>
      <c r="E14" s="86"/>
      <c r="F14" s="86">
        <v>33227225878</v>
      </c>
      <c r="G14" s="86"/>
      <c r="H14" s="86">
        <v>31879607084</v>
      </c>
      <c r="I14" s="86"/>
      <c r="J14" s="86">
        <v>1347618794</v>
      </c>
      <c r="K14" s="86"/>
      <c r="L14" s="86">
        <v>4236516</v>
      </c>
      <c r="M14" s="86"/>
      <c r="N14" s="86">
        <v>33227225878</v>
      </c>
      <c r="O14" s="86"/>
      <c r="P14" s="86">
        <v>28881505202</v>
      </c>
      <c r="Q14" s="86"/>
      <c r="R14" s="86">
        <v>4345720676</v>
      </c>
    </row>
    <row r="15" spans="2:28" s="2" customFormat="1" x14ac:dyDescent="0.55000000000000004">
      <c r="B15" s="2" t="s">
        <v>145</v>
      </c>
      <c r="C15" s="104"/>
      <c r="D15" s="86">
        <v>1300000</v>
      </c>
      <c r="E15" s="86"/>
      <c r="F15" s="86">
        <v>29696249700</v>
      </c>
      <c r="G15" s="86"/>
      <c r="H15" s="86">
        <v>31918945500</v>
      </c>
      <c r="I15" s="86"/>
      <c r="J15" s="86">
        <v>-2222695800</v>
      </c>
      <c r="K15" s="86"/>
      <c r="L15" s="86">
        <v>1300000</v>
      </c>
      <c r="M15" s="86"/>
      <c r="N15" s="86">
        <v>29696249700</v>
      </c>
      <c r="O15" s="86"/>
      <c r="P15" s="86">
        <v>26943725250</v>
      </c>
      <c r="Q15" s="86"/>
      <c r="R15" s="86">
        <v>2752524450</v>
      </c>
    </row>
    <row r="16" spans="2:28" s="2" customFormat="1" x14ac:dyDescent="0.55000000000000004">
      <c r="B16" s="2" t="s">
        <v>131</v>
      </c>
      <c r="C16" s="104"/>
      <c r="D16" s="86">
        <v>902641</v>
      </c>
      <c r="E16" s="86"/>
      <c r="F16" s="86">
        <v>16132022472</v>
      </c>
      <c r="G16" s="86"/>
      <c r="H16" s="86">
        <v>18214586806</v>
      </c>
      <c r="I16" s="86"/>
      <c r="J16" s="86">
        <v>-2082564333</v>
      </c>
      <c r="K16" s="86"/>
      <c r="L16" s="86">
        <v>902641</v>
      </c>
      <c r="M16" s="86"/>
      <c r="N16" s="86">
        <v>16132022472</v>
      </c>
      <c r="O16" s="86"/>
      <c r="P16" s="86">
        <v>13737208079</v>
      </c>
      <c r="Q16" s="86"/>
      <c r="R16" s="86">
        <v>2394814393</v>
      </c>
    </row>
    <row r="17" spans="2:18" s="2" customFormat="1" x14ac:dyDescent="0.55000000000000004">
      <c r="B17" s="2" t="s">
        <v>157</v>
      </c>
      <c r="C17" s="104"/>
      <c r="D17" s="86">
        <v>10679000</v>
      </c>
      <c r="E17" s="86"/>
      <c r="F17" s="86">
        <v>46102942562</v>
      </c>
      <c r="G17" s="86"/>
      <c r="H17" s="86">
        <v>55837319337</v>
      </c>
      <c r="I17" s="86"/>
      <c r="J17" s="86">
        <v>-9734376774</v>
      </c>
      <c r="K17" s="86"/>
      <c r="L17" s="86">
        <v>10679000</v>
      </c>
      <c r="M17" s="86"/>
      <c r="N17" s="86">
        <v>46102942562</v>
      </c>
      <c r="O17" s="86"/>
      <c r="P17" s="86">
        <v>44981887046</v>
      </c>
      <c r="Q17" s="86"/>
      <c r="R17" s="86">
        <v>1121055516</v>
      </c>
    </row>
    <row r="18" spans="2:18" s="2" customFormat="1" x14ac:dyDescent="0.55000000000000004">
      <c r="B18" s="2" t="s">
        <v>180</v>
      </c>
      <c r="C18" s="104"/>
      <c r="D18" s="86">
        <v>130020</v>
      </c>
      <c r="E18" s="86"/>
      <c r="F18" s="86">
        <v>14345055827</v>
      </c>
      <c r="G18" s="86"/>
      <c r="H18" s="86">
        <v>14035670014</v>
      </c>
      <c r="I18" s="86"/>
      <c r="J18" s="86">
        <v>309385813</v>
      </c>
      <c r="K18" s="86"/>
      <c r="L18" s="86">
        <v>130020</v>
      </c>
      <c r="M18" s="86"/>
      <c r="N18" s="86">
        <v>14345055827</v>
      </c>
      <c r="O18" s="86"/>
      <c r="P18" s="86">
        <v>14035670014</v>
      </c>
      <c r="Q18" s="86"/>
      <c r="R18" s="86">
        <v>309385813</v>
      </c>
    </row>
    <row r="19" spans="2:18" s="2" customFormat="1" x14ac:dyDescent="0.55000000000000004">
      <c r="B19" s="2" t="s">
        <v>183</v>
      </c>
      <c r="C19" s="104"/>
      <c r="D19" s="86">
        <v>4000</v>
      </c>
      <c r="E19" s="86"/>
      <c r="F19" s="86">
        <v>3058085621</v>
      </c>
      <c r="G19" s="86"/>
      <c r="H19" s="86">
        <v>2996322983</v>
      </c>
      <c r="I19" s="86"/>
      <c r="J19" s="86">
        <v>61762638</v>
      </c>
      <c r="K19" s="86"/>
      <c r="L19" s="86">
        <v>4000</v>
      </c>
      <c r="M19" s="86"/>
      <c r="N19" s="86">
        <v>3058085621</v>
      </c>
      <c r="O19" s="86"/>
      <c r="P19" s="86">
        <v>2996322983</v>
      </c>
      <c r="Q19" s="86"/>
      <c r="R19" s="86">
        <v>61762638</v>
      </c>
    </row>
    <row r="20" spans="2:18" s="2" customFormat="1" x14ac:dyDescent="0.55000000000000004">
      <c r="B20" s="2" t="s">
        <v>123</v>
      </c>
      <c r="C20" s="104"/>
      <c r="D20" s="86">
        <v>97</v>
      </c>
      <c r="E20" s="86"/>
      <c r="F20" s="86">
        <v>72240264</v>
      </c>
      <c r="G20" s="86"/>
      <c r="H20" s="86">
        <v>70021306</v>
      </c>
      <c r="I20" s="86"/>
      <c r="J20" s="86">
        <v>2218958</v>
      </c>
      <c r="K20" s="86"/>
      <c r="L20" s="86">
        <v>97</v>
      </c>
      <c r="M20" s="86"/>
      <c r="N20" s="86">
        <v>72240264</v>
      </c>
      <c r="O20" s="86"/>
      <c r="P20" s="86">
        <v>65290503</v>
      </c>
      <c r="Q20" s="86"/>
      <c r="R20" s="86">
        <v>6949761</v>
      </c>
    </row>
    <row r="21" spans="2:18" s="2" customFormat="1" x14ac:dyDescent="0.55000000000000004">
      <c r="B21" s="2" t="s">
        <v>126</v>
      </c>
      <c r="C21" s="104"/>
      <c r="D21" s="86">
        <v>77</v>
      </c>
      <c r="E21" s="86"/>
      <c r="F21" s="86">
        <v>61284740</v>
      </c>
      <c r="G21" s="86"/>
      <c r="H21" s="86">
        <v>59513291</v>
      </c>
      <c r="I21" s="86"/>
      <c r="J21" s="86">
        <v>1771449</v>
      </c>
      <c r="K21" s="86"/>
      <c r="L21" s="86">
        <v>77</v>
      </c>
      <c r="M21" s="86"/>
      <c r="N21" s="86">
        <v>61284740</v>
      </c>
      <c r="O21" s="86"/>
      <c r="P21" s="86">
        <v>56096650</v>
      </c>
      <c r="Q21" s="86"/>
      <c r="R21" s="86">
        <v>5188090</v>
      </c>
    </row>
    <row r="22" spans="2:18" s="2" customFormat="1" x14ac:dyDescent="0.55000000000000004">
      <c r="B22" s="2" t="s">
        <v>117</v>
      </c>
      <c r="C22" s="104"/>
      <c r="D22" s="86">
        <v>5400</v>
      </c>
      <c r="E22" s="86"/>
      <c r="F22" s="86">
        <v>5399021250</v>
      </c>
      <c r="G22" s="86"/>
      <c r="H22" s="86">
        <v>5399021250</v>
      </c>
      <c r="I22" s="86"/>
      <c r="J22" s="86">
        <v>0</v>
      </c>
      <c r="K22" s="86"/>
      <c r="L22" s="86">
        <v>5400</v>
      </c>
      <c r="M22" s="86"/>
      <c r="N22" s="86">
        <v>5399021250</v>
      </c>
      <c r="O22" s="86"/>
      <c r="P22" s="86">
        <v>5399021250</v>
      </c>
      <c r="Q22" s="86"/>
      <c r="R22" s="86">
        <v>0</v>
      </c>
    </row>
    <row r="23" spans="2:18" s="2" customFormat="1" x14ac:dyDescent="0.55000000000000004">
      <c r="B23" s="2" t="s">
        <v>171</v>
      </c>
      <c r="C23" s="104"/>
      <c r="D23" s="86">
        <v>680156</v>
      </c>
      <c r="E23" s="86"/>
      <c r="F23" s="86">
        <v>25590728367</v>
      </c>
      <c r="G23" s="86"/>
      <c r="H23" s="86">
        <v>26199226532</v>
      </c>
      <c r="I23" s="86"/>
      <c r="J23" s="86">
        <v>-608498164</v>
      </c>
      <c r="K23" s="86"/>
      <c r="L23" s="86">
        <v>680156</v>
      </c>
      <c r="M23" s="86"/>
      <c r="N23" s="86">
        <v>25590728367</v>
      </c>
      <c r="O23" s="86"/>
      <c r="P23" s="86">
        <v>25661180307</v>
      </c>
      <c r="Q23" s="86"/>
      <c r="R23" s="86">
        <v>-70451939</v>
      </c>
    </row>
    <row r="24" spans="2:18" s="2" customFormat="1" x14ac:dyDescent="0.55000000000000004">
      <c r="B24" s="2" t="s">
        <v>151</v>
      </c>
      <c r="C24" s="104"/>
      <c r="D24" s="86">
        <v>1362364</v>
      </c>
      <c r="E24" s="86"/>
      <c r="F24" s="86">
        <v>18770014968</v>
      </c>
      <c r="G24" s="86"/>
      <c r="H24" s="86">
        <v>20156330049</v>
      </c>
      <c r="I24" s="86"/>
      <c r="J24" s="86">
        <v>-1386315080</v>
      </c>
      <c r="K24" s="86"/>
      <c r="L24" s="86">
        <v>1362364</v>
      </c>
      <c r="M24" s="86"/>
      <c r="N24" s="86">
        <v>18770014968</v>
      </c>
      <c r="O24" s="86"/>
      <c r="P24" s="86">
        <v>19886971817</v>
      </c>
      <c r="Q24" s="86"/>
      <c r="R24" s="86">
        <v>-1116956848</v>
      </c>
    </row>
    <row r="25" spans="2:18" s="2" customFormat="1" x14ac:dyDescent="0.55000000000000004">
      <c r="B25" s="2" t="s">
        <v>173</v>
      </c>
      <c r="C25" s="104"/>
      <c r="D25" s="86">
        <v>2034483</v>
      </c>
      <c r="E25" s="86"/>
      <c r="F25" s="86">
        <v>26905714599</v>
      </c>
      <c r="G25" s="86"/>
      <c r="H25" s="86">
        <v>25499507560</v>
      </c>
      <c r="I25" s="86"/>
      <c r="J25" s="86">
        <v>1406207039</v>
      </c>
      <c r="K25" s="86"/>
      <c r="L25" s="86">
        <v>2034483</v>
      </c>
      <c r="M25" s="86"/>
      <c r="N25" s="86">
        <v>26905714599</v>
      </c>
      <c r="O25" s="86"/>
      <c r="P25" s="86">
        <v>28511703232</v>
      </c>
      <c r="Q25" s="86"/>
      <c r="R25" s="86">
        <v>-1605988632</v>
      </c>
    </row>
    <row r="26" spans="2:18" s="2" customFormat="1" x14ac:dyDescent="0.55000000000000004">
      <c r="B26" s="2" t="s">
        <v>143</v>
      </c>
      <c r="C26" s="104"/>
      <c r="D26" s="86">
        <v>842226</v>
      </c>
      <c r="E26" s="86"/>
      <c r="F26" s="86">
        <v>7777725076</v>
      </c>
      <c r="G26" s="86"/>
      <c r="H26" s="86">
        <v>9452273412</v>
      </c>
      <c r="I26" s="86"/>
      <c r="J26" s="86">
        <v>-1674548335</v>
      </c>
      <c r="K26" s="86"/>
      <c r="L26" s="86">
        <v>842226</v>
      </c>
      <c r="M26" s="86"/>
      <c r="N26" s="86">
        <v>7777725076</v>
      </c>
      <c r="O26" s="86"/>
      <c r="P26" s="86">
        <v>9452273412</v>
      </c>
      <c r="Q26" s="86"/>
      <c r="R26" s="86">
        <v>-1674548335</v>
      </c>
    </row>
    <row r="27" spans="2:18" s="2" customFormat="1" x14ac:dyDescent="0.55000000000000004">
      <c r="B27" s="2" t="s">
        <v>174</v>
      </c>
      <c r="C27" s="104"/>
      <c r="D27" s="86">
        <v>5022320</v>
      </c>
      <c r="E27" s="86"/>
      <c r="F27" s="86">
        <v>9979881954</v>
      </c>
      <c r="G27" s="86"/>
      <c r="H27" s="86">
        <v>11637371103</v>
      </c>
      <c r="I27" s="86"/>
      <c r="J27" s="86">
        <v>-1657489148</v>
      </c>
      <c r="K27" s="86"/>
      <c r="L27" s="86">
        <v>5022320</v>
      </c>
      <c r="M27" s="86"/>
      <c r="N27" s="86">
        <v>9979881954</v>
      </c>
      <c r="O27" s="86"/>
      <c r="P27" s="86">
        <v>12496783905</v>
      </c>
      <c r="Q27" s="86"/>
      <c r="R27" s="86">
        <v>-2516901950</v>
      </c>
    </row>
    <row r="28" spans="2:18" s="2" customFormat="1" x14ac:dyDescent="0.55000000000000004">
      <c r="B28" s="2" t="s">
        <v>175</v>
      </c>
      <c r="C28" s="104"/>
      <c r="D28" s="86">
        <v>900000</v>
      </c>
      <c r="E28" s="86"/>
      <c r="F28" s="86">
        <v>8418609450</v>
      </c>
      <c r="G28" s="86"/>
      <c r="H28" s="86">
        <v>10637329050</v>
      </c>
      <c r="I28" s="86"/>
      <c r="J28" s="86">
        <v>-2218719600</v>
      </c>
      <c r="K28" s="86"/>
      <c r="L28" s="86">
        <v>900000</v>
      </c>
      <c r="M28" s="86"/>
      <c r="N28" s="86">
        <v>8418609450</v>
      </c>
      <c r="O28" s="86"/>
      <c r="P28" s="86">
        <v>11377548511</v>
      </c>
      <c r="Q28" s="86"/>
      <c r="R28" s="86">
        <v>-2958939061</v>
      </c>
    </row>
    <row r="29" spans="2:18" s="2" customFormat="1" x14ac:dyDescent="0.55000000000000004">
      <c r="B29" s="2" t="s">
        <v>170</v>
      </c>
      <c r="C29" s="104"/>
      <c r="D29" s="86">
        <v>906255</v>
      </c>
      <c r="E29" s="86"/>
      <c r="F29" s="86">
        <v>36169640727</v>
      </c>
      <c r="G29" s="86"/>
      <c r="H29" s="86">
        <v>40740245364</v>
      </c>
      <c r="I29" s="86"/>
      <c r="J29" s="86">
        <v>-4570604636</v>
      </c>
      <c r="K29" s="86"/>
      <c r="L29" s="86">
        <v>906255</v>
      </c>
      <c r="M29" s="86"/>
      <c r="N29" s="86">
        <v>36169640727</v>
      </c>
      <c r="O29" s="86"/>
      <c r="P29" s="86">
        <v>39611468614</v>
      </c>
      <c r="Q29" s="86"/>
      <c r="R29" s="86">
        <v>-3441827886</v>
      </c>
    </row>
    <row r="30" spans="2:18" s="2" customFormat="1" x14ac:dyDescent="0.55000000000000004">
      <c r="B30" s="2" t="s">
        <v>163</v>
      </c>
      <c r="C30" s="104"/>
      <c r="D30" s="86">
        <v>88900</v>
      </c>
      <c r="E30" s="86"/>
      <c r="F30" s="86">
        <v>11999904200</v>
      </c>
      <c r="G30" s="86"/>
      <c r="H30" s="86">
        <v>12879995670</v>
      </c>
      <c r="I30" s="86"/>
      <c r="J30" s="86">
        <v>-880091469</v>
      </c>
      <c r="K30" s="86"/>
      <c r="L30" s="86">
        <v>88900</v>
      </c>
      <c r="M30" s="86"/>
      <c r="N30" s="86">
        <v>11999904200</v>
      </c>
      <c r="O30" s="86"/>
      <c r="P30" s="86">
        <v>17543321610</v>
      </c>
      <c r="Q30" s="86"/>
      <c r="R30" s="86">
        <v>-5543417409</v>
      </c>
    </row>
    <row r="31" spans="2:18" s="2" customFormat="1" x14ac:dyDescent="0.55000000000000004">
      <c r="B31" s="2" t="s">
        <v>130</v>
      </c>
      <c r="C31" s="104"/>
      <c r="D31" s="86">
        <v>4974884</v>
      </c>
      <c r="E31" s="86"/>
      <c r="F31" s="86">
        <v>32886134877</v>
      </c>
      <c r="G31" s="86"/>
      <c r="H31" s="86">
        <v>43567947108</v>
      </c>
      <c r="I31" s="86"/>
      <c r="J31" s="86">
        <v>-10681812230</v>
      </c>
      <c r="K31" s="86"/>
      <c r="L31" s="86">
        <v>4974884</v>
      </c>
      <c r="M31" s="86"/>
      <c r="N31" s="86">
        <v>32886134877</v>
      </c>
      <c r="O31" s="86"/>
      <c r="P31" s="86">
        <v>40650229878</v>
      </c>
      <c r="Q31" s="86"/>
      <c r="R31" s="86">
        <v>-7764095000</v>
      </c>
    </row>
    <row r="32" spans="2:18" s="2" customFormat="1" x14ac:dyDescent="0.55000000000000004">
      <c r="B32" s="2" t="s">
        <v>155</v>
      </c>
      <c r="C32" s="104"/>
      <c r="D32" s="86">
        <v>3013713</v>
      </c>
      <c r="E32" s="86"/>
      <c r="F32" s="86">
        <v>30886506312</v>
      </c>
      <c r="G32" s="86"/>
      <c r="H32" s="86">
        <v>40151054218</v>
      </c>
      <c r="I32" s="86"/>
      <c r="J32" s="86">
        <v>-9264547905</v>
      </c>
      <c r="K32" s="86"/>
      <c r="L32" s="86">
        <v>3013713</v>
      </c>
      <c r="M32" s="86"/>
      <c r="N32" s="86">
        <v>30886506312</v>
      </c>
      <c r="O32" s="86"/>
      <c r="P32" s="86">
        <v>42422542431</v>
      </c>
      <c r="Q32" s="86"/>
      <c r="R32" s="86">
        <v>-11536036118</v>
      </c>
    </row>
    <row r="33" spans="2:18" s="2" customFormat="1" x14ac:dyDescent="0.55000000000000004">
      <c r="B33" s="2" t="s">
        <v>158</v>
      </c>
      <c r="C33" s="104"/>
      <c r="D33" s="86">
        <v>16200000</v>
      </c>
      <c r="E33" s="86"/>
      <c r="F33" s="86">
        <v>32110598340</v>
      </c>
      <c r="G33" s="86"/>
      <c r="H33" s="86">
        <v>39775916700</v>
      </c>
      <c r="I33" s="86"/>
      <c r="J33" s="86">
        <v>-7665318360</v>
      </c>
      <c r="K33" s="86"/>
      <c r="L33" s="86">
        <v>16200000</v>
      </c>
      <c r="M33" s="86"/>
      <c r="N33" s="86">
        <v>32110598340</v>
      </c>
      <c r="O33" s="86"/>
      <c r="P33" s="86">
        <v>44834567697</v>
      </c>
      <c r="Q33" s="86"/>
      <c r="R33" s="86">
        <v>-12723969357</v>
      </c>
    </row>
    <row r="34" spans="2:18" s="2" customFormat="1" x14ac:dyDescent="0.55000000000000004">
      <c r="B34" s="2" t="s">
        <v>159</v>
      </c>
      <c r="C34" s="104"/>
      <c r="D34" s="86">
        <v>620928</v>
      </c>
      <c r="E34" s="86"/>
      <c r="F34" s="86">
        <v>25954667766</v>
      </c>
      <c r="G34" s="86"/>
      <c r="H34" s="86">
        <v>25993563052</v>
      </c>
      <c r="I34" s="86"/>
      <c r="J34" s="86">
        <v>-38895285</v>
      </c>
      <c r="K34" s="86"/>
      <c r="L34" s="86">
        <v>620928</v>
      </c>
      <c r="M34" s="86"/>
      <c r="N34" s="86">
        <v>25954667766</v>
      </c>
      <c r="O34" s="86"/>
      <c r="P34" s="86">
        <v>39854537641</v>
      </c>
      <c r="Q34" s="86"/>
      <c r="R34" s="86">
        <v>-13899869874</v>
      </c>
    </row>
    <row r="35" spans="2:18" s="2" customFormat="1" x14ac:dyDescent="0.55000000000000004">
      <c r="B35" s="2" t="s">
        <v>133</v>
      </c>
      <c r="C35" s="104"/>
      <c r="D35" s="86">
        <v>300000</v>
      </c>
      <c r="E35" s="86"/>
      <c r="F35" s="86">
        <v>37679465250</v>
      </c>
      <c r="G35" s="86"/>
      <c r="H35" s="86">
        <v>40456757828</v>
      </c>
      <c r="I35" s="86"/>
      <c r="J35" s="86">
        <v>-2777292578</v>
      </c>
      <c r="K35" s="86"/>
      <c r="L35" s="86">
        <v>300000</v>
      </c>
      <c r="M35" s="86"/>
      <c r="N35" s="86">
        <v>37679465250</v>
      </c>
      <c r="O35" s="86"/>
      <c r="P35" s="86">
        <v>54550416675</v>
      </c>
      <c r="Q35" s="86"/>
      <c r="R35" s="86">
        <v>-16870951425</v>
      </c>
    </row>
    <row r="36" spans="2:18" s="2" customFormat="1" x14ac:dyDescent="0.55000000000000004">
      <c r="B36" s="2" t="s">
        <v>122</v>
      </c>
      <c r="C36" s="104"/>
      <c r="D36" s="86">
        <v>1959000</v>
      </c>
      <c r="E36" s="86"/>
      <c r="F36" s="86">
        <v>41906841804</v>
      </c>
      <c r="G36" s="86"/>
      <c r="H36" s="86">
        <v>58206110665</v>
      </c>
      <c r="I36" s="86"/>
      <c r="J36" s="86">
        <v>-16299268861</v>
      </c>
      <c r="K36" s="86"/>
      <c r="L36" s="86">
        <v>1959000</v>
      </c>
      <c r="M36" s="86"/>
      <c r="N36" s="86">
        <v>41906841804</v>
      </c>
      <c r="O36" s="86"/>
      <c r="P36" s="86">
        <v>62762895507</v>
      </c>
      <c r="Q36" s="86"/>
      <c r="R36" s="86">
        <v>-20856053703</v>
      </c>
    </row>
    <row r="37" spans="2:18" s="2" customFormat="1" x14ac:dyDescent="0.55000000000000004">
      <c r="D37" s="86"/>
      <c r="E37" s="76"/>
      <c r="F37" s="86"/>
      <c r="G37" s="76"/>
      <c r="H37" s="86"/>
      <c r="I37" s="76"/>
      <c r="J37" s="86"/>
      <c r="K37" s="85"/>
      <c r="L37" s="86"/>
      <c r="M37" s="76"/>
      <c r="N37" s="86"/>
      <c r="O37" s="76"/>
      <c r="P37" s="86"/>
      <c r="Q37" s="76"/>
      <c r="R37" s="86"/>
    </row>
    <row r="38" spans="2:18" s="42" customFormat="1" ht="30.75" customHeight="1" thickBot="1" x14ac:dyDescent="0.65">
      <c r="B38" s="84" t="s">
        <v>88</v>
      </c>
      <c r="D38" s="88">
        <f>SUM(D10:D37)</f>
        <v>64548947</v>
      </c>
      <c r="E38" s="46"/>
      <c r="F38" s="88">
        <f>SUM(F10:F37)</f>
        <v>738934464451</v>
      </c>
      <c r="G38" s="46"/>
      <c r="H38" s="88">
        <f>SUM(H10:H37)</f>
        <v>800368436114</v>
      </c>
      <c r="I38" s="46"/>
      <c r="J38" s="88">
        <f>SUM(J10:J37)</f>
        <v>-61433971650</v>
      </c>
      <c r="K38" s="89"/>
      <c r="L38" s="88">
        <f>SUM(L10:L37)</f>
        <v>64548947</v>
      </c>
      <c r="M38" s="46"/>
      <c r="N38" s="88">
        <f>SUM(N10:N37)</f>
        <v>738934464451</v>
      </c>
      <c r="O38" s="46"/>
      <c r="P38" s="88">
        <f>SUM(P10:P37)</f>
        <v>802663975230</v>
      </c>
      <c r="Q38" s="46"/>
      <c r="R38" s="88">
        <f>SUM(R10:R37)</f>
        <v>-63729510769</v>
      </c>
    </row>
    <row r="39" spans="2:18" ht="21.75" thickTop="1" x14ac:dyDescent="0.55000000000000004"/>
    <row r="40" spans="2:18" ht="30" x14ac:dyDescent="0.75">
      <c r="J40" s="60">
        <v>11</v>
      </c>
    </row>
  </sheetData>
  <sortState xmlns:xlrd2="http://schemas.microsoft.com/office/spreadsheetml/2017/richdata2" ref="B10:R36">
    <sortCondition descending="1" ref="R10:R36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" right="0" top="0" bottom="0" header="0" footer="0"/>
  <pageSetup paperSize="9" scale="63" orientation="landscape" r:id="rId1"/>
  <rowBreaks count="1" manualBreakCount="1">
    <brk id="32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48"/>
  <sheetViews>
    <sheetView rightToLeft="1" view="pageBreakPreview" topLeftCell="A25" zoomScale="60" zoomScaleNormal="96" workbookViewId="0">
      <selection activeCell="F47" sqref="F47"/>
    </sheetView>
  </sheetViews>
  <sheetFormatPr defaultRowHeight="21" x14ac:dyDescent="0.55000000000000004"/>
  <cols>
    <col min="1" max="1" width="3.7109375" style="2" customWidth="1"/>
    <col min="2" max="2" width="40.140625" style="2" customWidth="1"/>
    <col min="3" max="3" width="1" style="2" customWidth="1"/>
    <col min="4" max="4" width="13" style="2" bestFit="1" customWidth="1"/>
    <col min="5" max="5" width="1" style="2" customWidth="1"/>
    <col min="6" max="6" width="19.7109375" style="2" bestFit="1" customWidth="1"/>
    <col min="7" max="7" width="1" style="2" customWidth="1"/>
    <col min="8" max="8" width="19.7109375" style="2" bestFit="1" customWidth="1"/>
    <col min="9" max="9" width="1" style="2" customWidth="1"/>
    <col min="10" max="10" width="19" style="2" customWidth="1"/>
    <col min="11" max="11" width="1" style="2" customWidth="1"/>
    <col min="12" max="12" width="19.42578125" style="2" customWidth="1"/>
    <col min="13" max="13" width="1" style="2" customWidth="1"/>
    <col min="14" max="14" width="22" style="2" customWidth="1"/>
    <col min="15" max="15" width="1" style="2" customWidth="1"/>
    <col min="16" max="16" width="23" style="2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 x14ac:dyDescent="0.55000000000000004">
      <c r="B2" s="108" t="s">
        <v>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</row>
    <row r="3" spans="2:28" ht="30" x14ac:dyDescent="0.55000000000000004">
      <c r="B3" s="108" t="s">
        <v>52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</row>
    <row r="4" spans="2:28" ht="30" x14ac:dyDescent="0.55000000000000004">
      <c r="B4" s="108" t="s">
        <v>181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</row>
    <row r="6" spans="2:28" ht="30" x14ac:dyDescent="0.55000000000000004">
      <c r="B6" s="13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ht="30" x14ac:dyDescent="0.55000000000000004">
      <c r="B7" s="13" t="s">
        <v>132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ht="30" x14ac:dyDescent="0.55000000000000004">
      <c r="B8" s="127" t="s">
        <v>2</v>
      </c>
      <c r="D8" s="108" t="s">
        <v>54</v>
      </c>
      <c r="E8" s="108" t="s">
        <v>54</v>
      </c>
      <c r="F8" s="108" t="s">
        <v>54</v>
      </c>
      <c r="G8" s="108" t="s">
        <v>54</v>
      </c>
      <c r="H8" s="108" t="s">
        <v>54</v>
      </c>
      <c r="I8" s="108" t="s">
        <v>54</v>
      </c>
      <c r="J8" s="108" t="s">
        <v>54</v>
      </c>
      <c r="L8" s="108" t="s">
        <v>55</v>
      </c>
      <c r="M8" s="108" t="s">
        <v>55</v>
      </c>
      <c r="N8" s="108" t="s">
        <v>55</v>
      </c>
      <c r="O8" s="108" t="s">
        <v>55</v>
      </c>
      <c r="P8" s="108" t="s">
        <v>55</v>
      </c>
      <c r="Q8" s="108" t="s">
        <v>55</v>
      </c>
      <c r="R8" s="108" t="s">
        <v>55</v>
      </c>
    </row>
    <row r="9" spans="2:28" s="4" customFormat="1" ht="63" customHeight="1" x14ac:dyDescent="0.55000000000000004">
      <c r="B9" s="127" t="s">
        <v>2</v>
      </c>
      <c r="D9" s="111" t="s">
        <v>6</v>
      </c>
      <c r="E9" s="48"/>
      <c r="F9" s="111" t="s">
        <v>68</v>
      </c>
      <c r="G9" s="48"/>
      <c r="H9" s="111" t="s">
        <v>69</v>
      </c>
      <c r="I9" s="48"/>
      <c r="J9" s="111" t="s">
        <v>71</v>
      </c>
      <c r="L9" s="111" t="s">
        <v>6</v>
      </c>
      <c r="M9" s="48"/>
      <c r="N9" s="111" t="s">
        <v>68</v>
      </c>
      <c r="O9" s="48"/>
      <c r="P9" s="111" t="s">
        <v>69</v>
      </c>
      <c r="Q9" s="48"/>
      <c r="R9" s="111" t="s">
        <v>71</v>
      </c>
    </row>
    <row r="10" spans="2:28" x14ac:dyDescent="0.55000000000000004">
      <c r="B10" s="2" t="s">
        <v>138</v>
      </c>
      <c r="C10" s="104"/>
      <c r="D10" s="3">
        <v>0</v>
      </c>
      <c r="E10" s="3"/>
      <c r="F10" s="3">
        <v>0</v>
      </c>
      <c r="G10" s="3"/>
      <c r="H10" s="3">
        <v>0</v>
      </c>
      <c r="I10" s="3"/>
      <c r="J10" s="3">
        <v>0</v>
      </c>
      <c r="K10" s="3"/>
      <c r="L10" s="3">
        <v>1805893</v>
      </c>
      <c r="M10" s="3"/>
      <c r="N10" s="3">
        <v>91446138296</v>
      </c>
      <c r="O10" s="3"/>
      <c r="P10" s="3">
        <v>60018976113</v>
      </c>
      <c r="Q10" s="3"/>
      <c r="R10" s="3">
        <v>31427162183</v>
      </c>
    </row>
    <row r="11" spans="2:28" x14ac:dyDescent="0.55000000000000004">
      <c r="B11" s="2" t="s">
        <v>134</v>
      </c>
      <c r="C11" s="104"/>
      <c r="D11" s="3">
        <v>0</v>
      </c>
      <c r="E11" s="3"/>
      <c r="F11" s="3">
        <v>0</v>
      </c>
      <c r="G11" s="3"/>
      <c r="H11" s="3">
        <v>0</v>
      </c>
      <c r="I11" s="3"/>
      <c r="J11" s="3">
        <v>0</v>
      </c>
      <c r="K11" s="3"/>
      <c r="L11" s="3">
        <v>5155820</v>
      </c>
      <c r="M11" s="3"/>
      <c r="N11" s="3">
        <v>77469192137</v>
      </c>
      <c r="O11" s="3"/>
      <c r="P11" s="3">
        <v>49406377276</v>
      </c>
      <c r="Q11" s="3"/>
      <c r="R11" s="3">
        <v>28062814861</v>
      </c>
    </row>
    <row r="12" spans="2:28" x14ac:dyDescent="0.55000000000000004">
      <c r="B12" s="2" t="s">
        <v>143</v>
      </c>
      <c r="C12" s="104"/>
      <c r="D12" s="3">
        <v>0</v>
      </c>
      <c r="E12" s="3"/>
      <c r="F12" s="3">
        <v>0</v>
      </c>
      <c r="G12" s="3"/>
      <c r="H12" s="3">
        <v>0</v>
      </c>
      <c r="I12" s="3"/>
      <c r="J12" s="3">
        <v>0</v>
      </c>
      <c r="K12" s="3"/>
      <c r="L12" s="3">
        <v>3640000</v>
      </c>
      <c r="M12" s="3"/>
      <c r="N12" s="3">
        <v>43980947135</v>
      </c>
      <c r="O12" s="3"/>
      <c r="P12" s="3">
        <v>27897416820</v>
      </c>
      <c r="Q12" s="3"/>
      <c r="R12" s="3">
        <v>16083530315</v>
      </c>
    </row>
    <row r="13" spans="2:28" x14ac:dyDescent="0.55000000000000004">
      <c r="B13" s="2" t="s">
        <v>144</v>
      </c>
      <c r="C13" s="104"/>
      <c r="D13" s="3">
        <v>0</v>
      </c>
      <c r="E13" s="3"/>
      <c r="F13" s="3">
        <v>0</v>
      </c>
      <c r="G13" s="3"/>
      <c r="H13" s="3">
        <v>0</v>
      </c>
      <c r="I13" s="3"/>
      <c r="J13" s="3">
        <v>0</v>
      </c>
      <c r="K13" s="3"/>
      <c r="L13" s="3">
        <v>2567000</v>
      </c>
      <c r="M13" s="3"/>
      <c r="N13" s="3">
        <v>42600626188</v>
      </c>
      <c r="O13" s="3"/>
      <c r="P13" s="3">
        <v>31871062111</v>
      </c>
      <c r="Q13" s="3"/>
      <c r="R13" s="3">
        <v>10729564077</v>
      </c>
    </row>
    <row r="14" spans="2:28" x14ac:dyDescent="0.55000000000000004">
      <c r="B14" s="2" t="s">
        <v>127</v>
      </c>
      <c r="C14" s="104"/>
      <c r="D14" s="3">
        <v>0</v>
      </c>
      <c r="E14" s="3"/>
      <c r="F14" s="3">
        <v>0</v>
      </c>
      <c r="G14" s="3"/>
      <c r="H14" s="3">
        <v>0</v>
      </c>
      <c r="I14" s="3"/>
      <c r="J14" s="3">
        <v>0</v>
      </c>
      <c r="K14" s="3"/>
      <c r="L14" s="3">
        <v>170706</v>
      </c>
      <c r="M14" s="3"/>
      <c r="N14" s="3">
        <v>24804910711</v>
      </c>
      <c r="O14" s="3"/>
      <c r="P14" s="3">
        <v>18426669600</v>
      </c>
      <c r="Q14" s="3"/>
      <c r="R14" s="3">
        <v>6378241111</v>
      </c>
    </row>
    <row r="15" spans="2:28" x14ac:dyDescent="0.55000000000000004">
      <c r="B15" s="2" t="s">
        <v>113</v>
      </c>
      <c r="C15" s="104"/>
      <c r="D15" s="3">
        <v>0</v>
      </c>
      <c r="E15" s="3"/>
      <c r="F15" s="3">
        <v>0</v>
      </c>
      <c r="G15" s="3"/>
      <c r="H15" s="3">
        <v>0</v>
      </c>
      <c r="I15" s="3"/>
      <c r="J15" s="3">
        <v>0</v>
      </c>
      <c r="K15" s="3"/>
      <c r="L15" s="3">
        <v>1717303</v>
      </c>
      <c r="M15" s="3"/>
      <c r="N15" s="3">
        <v>61049581062</v>
      </c>
      <c r="O15" s="3"/>
      <c r="P15" s="3">
        <v>55326626378</v>
      </c>
      <c r="Q15" s="3"/>
      <c r="R15" s="3">
        <v>5722954684</v>
      </c>
    </row>
    <row r="16" spans="2:28" x14ac:dyDescent="0.55000000000000004">
      <c r="B16" s="2" t="s">
        <v>142</v>
      </c>
      <c r="C16" s="104"/>
      <c r="D16" s="3">
        <v>0</v>
      </c>
      <c r="E16" s="3"/>
      <c r="F16" s="3">
        <v>0</v>
      </c>
      <c r="G16" s="3"/>
      <c r="H16" s="3">
        <v>0</v>
      </c>
      <c r="I16" s="3"/>
      <c r="J16" s="3">
        <v>0</v>
      </c>
      <c r="K16" s="3"/>
      <c r="L16" s="3">
        <v>100964</v>
      </c>
      <c r="M16" s="3"/>
      <c r="N16" s="3">
        <v>36119582909</v>
      </c>
      <c r="O16" s="3"/>
      <c r="P16" s="3">
        <v>30796467619</v>
      </c>
      <c r="Q16" s="3"/>
      <c r="R16" s="3">
        <v>5323115290</v>
      </c>
    </row>
    <row r="17" spans="2:18" x14ac:dyDescent="0.55000000000000004">
      <c r="B17" s="2" t="s">
        <v>121</v>
      </c>
      <c r="C17" s="104"/>
      <c r="D17" s="3">
        <v>0</v>
      </c>
      <c r="E17" s="3"/>
      <c r="F17" s="3">
        <v>0</v>
      </c>
      <c r="G17" s="3"/>
      <c r="H17" s="3">
        <v>0</v>
      </c>
      <c r="I17" s="3"/>
      <c r="J17" s="3">
        <v>0</v>
      </c>
      <c r="K17" s="3"/>
      <c r="L17" s="3">
        <v>643000</v>
      </c>
      <c r="M17" s="3"/>
      <c r="N17" s="3">
        <v>49706684238</v>
      </c>
      <c r="O17" s="3"/>
      <c r="P17" s="3">
        <v>46461568963</v>
      </c>
      <c r="Q17" s="3"/>
      <c r="R17" s="3">
        <v>3245115275</v>
      </c>
    </row>
    <row r="18" spans="2:18" x14ac:dyDescent="0.55000000000000004">
      <c r="B18" s="2" t="s">
        <v>172</v>
      </c>
      <c r="C18" s="104"/>
      <c r="D18" s="3">
        <v>620000</v>
      </c>
      <c r="E18" s="3"/>
      <c r="F18" s="3">
        <v>22605543858</v>
      </c>
      <c r="G18" s="3"/>
      <c r="H18" s="3">
        <v>20159718312</v>
      </c>
      <c r="I18" s="3"/>
      <c r="J18" s="3">
        <v>2445825546</v>
      </c>
      <c r="K18" s="3"/>
      <c r="L18" s="3">
        <v>620000</v>
      </c>
      <c r="M18" s="3"/>
      <c r="N18" s="3">
        <v>22605543858</v>
      </c>
      <c r="O18" s="3"/>
      <c r="P18" s="3">
        <v>20159718312</v>
      </c>
      <c r="Q18" s="3"/>
      <c r="R18" s="3">
        <v>2445825546</v>
      </c>
    </row>
    <row r="19" spans="2:18" x14ac:dyDescent="0.55000000000000004">
      <c r="B19" s="2" t="s">
        <v>152</v>
      </c>
      <c r="C19" s="104"/>
      <c r="D19" s="3">
        <v>0</v>
      </c>
      <c r="E19" s="3"/>
      <c r="F19" s="3">
        <v>0</v>
      </c>
      <c r="G19" s="3"/>
      <c r="H19" s="3">
        <v>0</v>
      </c>
      <c r="I19" s="3"/>
      <c r="J19" s="3">
        <v>0</v>
      </c>
      <c r="K19" s="3"/>
      <c r="L19" s="3">
        <v>1384000</v>
      </c>
      <c r="M19" s="3"/>
      <c r="N19" s="3">
        <v>14942047802</v>
      </c>
      <c r="O19" s="3"/>
      <c r="P19" s="3">
        <v>13415181024</v>
      </c>
      <c r="Q19" s="3"/>
      <c r="R19" s="3">
        <v>1526866778</v>
      </c>
    </row>
    <row r="20" spans="2:18" x14ac:dyDescent="0.55000000000000004">
      <c r="B20" s="2" t="s">
        <v>167</v>
      </c>
      <c r="C20" s="104"/>
      <c r="D20" s="3">
        <v>0</v>
      </c>
      <c r="E20" s="3"/>
      <c r="F20" s="3">
        <v>0</v>
      </c>
      <c r="G20" s="3"/>
      <c r="H20" s="3">
        <v>0</v>
      </c>
      <c r="I20" s="3"/>
      <c r="J20" s="3">
        <v>0</v>
      </c>
      <c r="K20" s="3"/>
      <c r="L20" s="3">
        <v>500000</v>
      </c>
      <c r="M20" s="3"/>
      <c r="N20" s="3">
        <v>15536263234</v>
      </c>
      <c r="O20" s="3"/>
      <c r="P20" s="3">
        <v>14438097814</v>
      </c>
      <c r="Q20" s="3"/>
      <c r="R20" s="3">
        <v>1098165420</v>
      </c>
    </row>
    <row r="21" spans="2:18" x14ac:dyDescent="0.55000000000000004">
      <c r="B21" s="2" t="s">
        <v>147</v>
      </c>
      <c r="C21" s="104"/>
      <c r="D21" s="3">
        <v>209708</v>
      </c>
      <c r="E21" s="3"/>
      <c r="F21" s="3">
        <v>5645013514</v>
      </c>
      <c r="G21" s="3"/>
      <c r="H21" s="3">
        <v>4880056728</v>
      </c>
      <c r="I21" s="3"/>
      <c r="J21" s="3">
        <v>764956786</v>
      </c>
      <c r="K21" s="3"/>
      <c r="L21" s="3">
        <v>209708</v>
      </c>
      <c r="M21" s="3"/>
      <c r="N21" s="3">
        <v>5645013514</v>
      </c>
      <c r="O21" s="3"/>
      <c r="P21" s="3">
        <v>4880056728</v>
      </c>
      <c r="Q21" s="3"/>
      <c r="R21" s="3">
        <v>764956786</v>
      </c>
    </row>
    <row r="22" spans="2:18" x14ac:dyDescent="0.55000000000000004">
      <c r="B22" s="2" t="s">
        <v>146</v>
      </c>
      <c r="C22" s="104"/>
      <c r="D22" s="3">
        <v>20369</v>
      </c>
      <c r="E22" s="3"/>
      <c r="F22" s="3">
        <v>3099855139</v>
      </c>
      <c r="G22" s="3"/>
      <c r="H22" s="3">
        <v>2360875653</v>
      </c>
      <c r="I22" s="3"/>
      <c r="J22" s="3">
        <v>738979486</v>
      </c>
      <c r="K22" s="3"/>
      <c r="L22" s="3">
        <v>20369</v>
      </c>
      <c r="M22" s="3"/>
      <c r="N22" s="3">
        <v>3099855139</v>
      </c>
      <c r="O22" s="3"/>
      <c r="P22" s="3">
        <v>2360875653</v>
      </c>
      <c r="Q22" s="3"/>
      <c r="R22" s="3">
        <v>738979486</v>
      </c>
    </row>
    <row r="23" spans="2:18" x14ac:dyDescent="0.55000000000000004">
      <c r="B23" s="2" t="s">
        <v>151</v>
      </c>
      <c r="C23" s="104"/>
      <c r="D23" s="3">
        <v>277636</v>
      </c>
      <c r="E23" s="3"/>
      <c r="F23" s="3">
        <v>4236605284</v>
      </c>
      <c r="G23" s="3"/>
      <c r="H23" s="3">
        <v>4052763651</v>
      </c>
      <c r="I23" s="3"/>
      <c r="J23" s="3">
        <v>183841633</v>
      </c>
      <c r="K23" s="3"/>
      <c r="L23" s="3">
        <v>477636</v>
      </c>
      <c r="M23" s="3"/>
      <c r="N23" s="3">
        <v>10516943035</v>
      </c>
      <c r="O23" s="3"/>
      <c r="P23" s="3">
        <v>9891723521</v>
      </c>
      <c r="Q23" s="3"/>
      <c r="R23" s="3">
        <v>625219514</v>
      </c>
    </row>
    <row r="24" spans="2:18" x14ac:dyDescent="0.55000000000000004">
      <c r="B24" s="2" t="s">
        <v>122</v>
      </c>
      <c r="C24" s="104"/>
      <c r="D24" s="3">
        <v>0</v>
      </c>
      <c r="E24" s="3"/>
      <c r="F24" s="3">
        <v>0</v>
      </c>
      <c r="G24" s="3"/>
      <c r="H24" s="3">
        <v>0</v>
      </c>
      <c r="I24" s="3"/>
      <c r="J24" s="3">
        <v>0</v>
      </c>
      <c r="K24" s="3"/>
      <c r="L24" s="3">
        <v>60000</v>
      </c>
      <c r="M24" s="3"/>
      <c r="N24" s="3">
        <v>2361862824</v>
      </c>
      <c r="O24" s="3"/>
      <c r="P24" s="3">
        <v>1922293891</v>
      </c>
      <c r="Q24" s="3"/>
      <c r="R24" s="3">
        <v>439568933</v>
      </c>
    </row>
    <row r="25" spans="2:18" x14ac:dyDescent="0.55000000000000004">
      <c r="B25" s="2" t="s">
        <v>148</v>
      </c>
      <c r="C25" s="104"/>
      <c r="D25" s="3">
        <v>5000</v>
      </c>
      <c r="E25" s="3"/>
      <c r="F25" s="3">
        <v>4555174225</v>
      </c>
      <c r="G25" s="3"/>
      <c r="H25" s="3">
        <v>4124352325</v>
      </c>
      <c r="I25" s="3"/>
      <c r="J25" s="3">
        <v>430821900</v>
      </c>
      <c r="K25" s="3"/>
      <c r="L25" s="3">
        <v>5000</v>
      </c>
      <c r="M25" s="3"/>
      <c r="N25" s="3">
        <v>4555174225</v>
      </c>
      <c r="O25" s="3"/>
      <c r="P25" s="3">
        <v>4124352325</v>
      </c>
      <c r="Q25" s="3"/>
      <c r="R25" s="3">
        <v>430821900</v>
      </c>
    </row>
    <row r="26" spans="2:18" x14ac:dyDescent="0.55000000000000004">
      <c r="B26" s="2" t="s">
        <v>161</v>
      </c>
      <c r="C26" s="104"/>
      <c r="D26" s="3">
        <v>0</v>
      </c>
      <c r="E26" s="3"/>
      <c r="F26" s="3">
        <v>0</v>
      </c>
      <c r="G26" s="3"/>
      <c r="H26" s="3">
        <v>0</v>
      </c>
      <c r="I26" s="3"/>
      <c r="J26" s="3">
        <v>0</v>
      </c>
      <c r="K26" s="3"/>
      <c r="L26" s="3">
        <v>2254288</v>
      </c>
      <c r="M26" s="3"/>
      <c r="N26" s="3">
        <v>30121485330</v>
      </c>
      <c r="O26" s="3"/>
      <c r="P26" s="3">
        <v>29769331611</v>
      </c>
      <c r="Q26" s="3"/>
      <c r="R26" s="3">
        <v>352153719</v>
      </c>
    </row>
    <row r="27" spans="2:18" x14ac:dyDescent="0.55000000000000004">
      <c r="B27" s="2" t="s">
        <v>156</v>
      </c>
      <c r="C27" s="104"/>
      <c r="D27" s="3">
        <v>258479</v>
      </c>
      <c r="E27" s="3"/>
      <c r="F27" s="3">
        <v>13881755711</v>
      </c>
      <c r="G27" s="3"/>
      <c r="H27" s="3">
        <v>13705367554</v>
      </c>
      <c r="I27" s="3"/>
      <c r="J27" s="3">
        <v>176388157</v>
      </c>
      <c r="K27" s="3"/>
      <c r="L27" s="3">
        <v>258479</v>
      </c>
      <c r="M27" s="3"/>
      <c r="N27" s="3">
        <v>13881755711</v>
      </c>
      <c r="O27" s="3"/>
      <c r="P27" s="3">
        <v>13705367554</v>
      </c>
      <c r="Q27" s="3"/>
      <c r="R27" s="3">
        <v>176388157</v>
      </c>
    </row>
    <row r="28" spans="2:18" x14ac:dyDescent="0.55000000000000004">
      <c r="B28" s="2" t="s">
        <v>133</v>
      </c>
      <c r="C28" s="104"/>
      <c r="D28" s="3">
        <v>128040</v>
      </c>
      <c r="E28" s="3"/>
      <c r="F28" s="3">
        <v>17733738919</v>
      </c>
      <c r="G28" s="3"/>
      <c r="H28" s="3">
        <v>23282117839</v>
      </c>
      <c r="I28" s="3"/>
      <c r="J28" s="3">
        <v>-5548378920</v>
      </c>
      <c r="K28" s="3"/>
      <c r="L28" s="3">
        <v>420140</v>
      </c>
      <c r="M28" s="3"/>
      <c r="N28" s="3">
        <v>77490486491</v>
      </c>
      <c r="O28" s="3"/>
      <c r="P28" s="3">
        <v>77434631771</v>
      </c>
      <c r="Q28" s="3"/>
      <c r="R28" s="3">
        <v>55854720</v>
      </c>
    </row>
    <row r="29" spans="2:18" x14ac:dyDescent="0.55000000000000004">
      <c r="B29" s="2" t="s">
        <v>186</v>
      </c>
      <c r="C29" s="104"/>
      <c r="D29" s="3">
        <v>5000</v>
      </c>
      <c r="E29" s="3"/>
      <c r="F29" s="3">
        <v>3584350220</v>
      </c>
      <c r="G29" s="3"/>
      <c r="H29" s="3">
        <v>3552243723</v>
      </c>
      <c r="I29" s="3"/>
      <c r="J29" s="3">
        <v>32106497</v>
      </c>
      <c r="K29" s="3"/>
      <c r="L29" s="3">
        <v>5000</v>
      </c>
      <c r="M29" s="3"/>
      <c r="N29" s="3">
        <v>3584350220</v>
      </c>
      <c r="O29" s="3"/>
      <c r="P29" s="3">
        <v>3552243723</v>
      </c>
      <c r="Q29" s="3"/>
      <c r="R29" s="3">
        <v>32106497</v>
      </c>
    </row>
    <row r="30" spans="2:18" x14ac:dyDescent="0.55000000000000004">
      <c r="B30" s="2" t="s">
        <v>188</v>
      </c>
      <c r="C30" s="104"/>
      <c r="D30" s="3">
        <v>13200</v>
      </c>
      <c r="E30" s="3"/>
      <c r="F30" s="3">
        <v>8590322723</v>
      </c>
      <c r="G30" s="3"/>
      <c r="H30" s="3">
        <v>8576764247</v>
      </c>
      <c r="I30" s="3"/>
      <c r="J30" s="3">
        <v>13558476</v>
      </c>
      <c r="K30" s="3"/>
      <c r="L30" s="3">
        <v>13200</v>
      </c>
      <c r="M30" s="3"/>
      <c r="N30" s="3">
        <v>8590322723</v>
      </c>
      <c r="O30" s="3"/>
      <c r="P30" s="3">
        <v>8576764247</v>
      </c>
      <c r="Q30" s="3"/>
      <c r="R30" s="3">
        <v>13558476</v>
      </c>
    </row>
    <row r="31" spans="2:18" x14ac:dyDescent="0.55000000000000004">
      <c r="B31" s="2" t="s">
        <v>191</v>
      </c>
      <c r="C31" s="104"/>
      <c r="D31" s="3">
        <v>2000</v>
      </c>
      <c r="E31" s="3"/>
      <c r="F31" s="3">
        <v>1486150591</v>
      </c>
      <c r="G31" s="3"/>
      <c r="H31" s="3">
        <v>1474167143</v>
      </c>
      <c r="I31" s="3"/>
      <c r="J31" s="3">
        <v>11983448</v>
      </c>
      <c r="K31" s="3"/>
      <c r="L31" s="3">
        <v>2000</v>
      </c>
      <c r="M31" s="3"/>
      <c r="N31" s="3">
        <v>1486150591</v>
      </c>
      <c r="O31" s="3"/>
      <c r="P31" s="3">
        <v>1474167143</v>
      </c>
      <c r="Q31" s="3"/>
      <c r="R31" s="3">
        <v>11983448</v>
      </c>
    </row>
    <row r="32" spans="2:18" x14ac:dyDescent="0.55000000000000004">
      <c r="B32" s="2" t="s">
        <v>14</v>
      </c>
      <c r="C32" s="104"/>
      <c r="D32" s="3">
        <v>0</v>
      </c>
      <c r="E32" s="3"/>
      <c r="F32" s="3">
        <v>0</v>
      </c>
      <c r="G32" s="3"/>
      <c r="H32" s="3">
        <v>0</v>
      </c>
      <c r="I32" s="3"/>
      <c r="J32" s="3">
        <v>0</v>
      </c>
      <c r="K32" s="3"/>
      <c r="L32" s="3">
        <v>18776</v>
      </c>
      <c r="M32" s="3"/>
      <c r="N32" s="3">
        <v>118144913</v>
      </c>
      <c r="O32" s="3"/>
      <c r="P32" s="3">
        <v>116651767</v>
      </c>
      <c r="Q32" s="3"/>
      <c r="R32" s="3">
        <v>1493146</v>
      </c>
    </row>
    <row r="33" spans="2:18" x14ac:dyDescent="0.55000000000000004">
      <c r="B33" s="2" t="s">
        <v>166</v>
      </c>
      <c r="C33" s="104"/>
      <c r="D33" s="3">
        <v>0</v>
      </c>
      <c r="E33" s="3"/>
      <c r="F33" s="3">
        <v>0</v>
      </c>
      <c r="G33" s="3"/>
      <c r="H33" s="3">
        <v>0</v>
      </c>
      <c r="I33" s="3"/>
      <c r="J33" s="3">
        <v>0</v>
      </c>
      <c r="K33" s="3"/>
      <c r="L33" s="3">
        <v>71</v>
      </c>
      <c r="M33" s="3"/>
      <c r="N33" s="3">
        <v>1508950</v>
      </c>
      <c r="O33" s="3"/>
      <c r="P33" s="3">
        <v>891145</v>
      </c>
      <c r="Q33" s="3"/>
      <c r="R33" s="3">
        <v>617805</v>
      </c>
    </row>
    <row r="34" spans="2:18" x14ac:dyDescent="0.55000000000000004">
      <c r="B34" s="2" t="s">
        <v>128</v>
      </c>
      <c r="C34" s="104"/>
      <c r="D34" s="3">
        <v>0</v>
      </c>
      <c r="E34" s="3"/>
      <c r="F34" s="3">
        <v>0</v>
      </c>
      <c r="G34" s="3"/>
      <c r="H34" s="3">
        <v>0</v>
      </c>
      <c r="I34" s="3"/>
      <c r="J34" s="3">
        <v>0</v>
      </c>
      <c r="K34" s="3"/>
      <c r="L34" s="3">
        <v>1</v>
      </c>
      <c r="M34" s="3"/>
      <c r="N34" s="3">
        <v>1</v>
      </c>
      <c r="O34" s="3"/>
      <c r="P34" s="3">
        <v>2992</v>
      </c>
      <c r="Q34" s="3"/>
      <c r="R34" s="3">
        <v>-2991</v>
      </c>
    </row>
    <row r="35" spans="2:18" x14ac:dyDescent="0.55000000000000004">
      <c r="B35" s="2" t="s">
        <v>129</v>
      </c>
      <c r="C35" s="104"/>
      <c r="D35" s="3">
        <v>0</v>
      </c>
      <c r="E35" s="3"/>
      <c r="F35" s="3">
        <v>0</v>
      </c>
      <c r="G35" s="3"/>
      <c r="H35" s="3">
        <v>0</v>
      </c>
      <c r="I35" s="3"/>
      <c r="J35" s="3">
        <v>0</v>
      </c>
      <c r="K35" s="3"/>
      <c r="L35" s="3">
        <v>1</v>
      </c>
      <c r="M35" s="3"/>
      <c r="N35" s="3">
        <v>1</v>
      </c>
      <c r="O35" s="3"/>
      <c r="P35" s="3">
        <v>45756</v>
      </c>
      <c r="Q35" s="3"/>
      <c r="R35" s="3">
        <v>-45755</v>
      </c>
    </row>
    <row r="36" spans="2:18" x14ac:dyDescent="0.55000000000000004">
      <c r="B36" s="2" t="s">
        <v>176</v>
      </c>
      <c r="C36" s="104"/>
      <c r="D36" s="3">
        <v>70000</v>
      </c>
      <c r="E36" s="3"/>
      <c r="F36" s="3">
        <v>2900731435</v>
      </c>
      <c r="G36" s="3"/>
      <c r="H36" s="3">
        <v>3006463493</v>
      </c>
      <c r="I36" s="3"/>
      <c r="J36" s="3">
        <v>-105732058</v>
      </c>
      <c r="K36" s="3"/>
      <c r="L36" s="3">
        <v>70000</v>
      </c>
      <c r="M36" s="3"/>
      <c r="N36" s="3">
        <v>2900731435</v>
      </c>
      <c r="O36" s="3"/>
      <c r="P36" s="3">
        <v>3006463493</v>
      </c>
      <c r="Q36" s="3"/>
      <c r="R36" s="3">
        <v>-105732058</v>
      </c>
    </row>
    <row r="37" spans="2:18" x14ac:dyDescent="0.55000000000000004">
      <c r="B37" s="2" t="s">
        <v>165</v>
      </c>
      <c r="C37" s="104"/>
      <c r="D37" s="3">
        <v>0</v>
      </c>
      <c r="E37" s="3"/>
      <c r="F37" s="3">
        <v>0</v>
      </c>
      <c r="G37" s="3"/>
      <c r="H37" s="3">
        <v>0</v>
      </c>
      <c r="I37" s="3"/>
      <c r="J37" s="3">
        <v>0</v>
      </c>
      <c r="K37" s="3"/>
      <c r="L37" s="3">
        <v>2800000</v>
      </c>
      <c r="M37" s="3"/>
      <c r="N37" s="3">
        <v>10613409820</v>
      </c>
      <c r="O37" s="3"/>
      <c r="P37" s="3">
        <v>10947009356</v>
      </c>
      <c r="Q37" s="3"/>
      <c r="R37" s="3">
        <v>-333599536</v>
      </c>
    </row>
    <row r="38" spans="2:18" x14ac:dyDescent="0.55000000000000004">
      <c r="B38" s="2" t="s">
        <v>164</v>
      </c>
      <c r="C38" s="104"/>
      <c r="D38" s="3">
        <v>23384</v>
      </c>
      <c r="E38" s="3"/>
      <c r="F38" s="3">
        <v>1345654301</v>
      </c>
      <c r="G38" s="3"/>
      <c r="H38" s="3">
        <v>1228025587</v>
      </c>
      <c r="I38" s="3"/>
      <c r="J38" s="3">
        <v>117628714</v>
      </c>
      <c r="K38" s="3"/>
      <c r="L38" s="3">
        <v>241720</v>
      </c>
      <c r="M38" s="3"/>
      <c r="N38" s="3">
        <v>12203841301</v>
      </c>
      <c r="O38" s="3"/>
      <c r="P38" s="3">
        <v>12694079076</v>
      </c>
      <c r="Q38" s="3"/>
      <c r="R38" s="3">
        <v>-490237775</v>
      </c>
    </row>
    <row r="39" spans="2:18" x14ac:dyDescent="0.55000000000000004">
      <c r="B39" s="2" t="s">
        <v>15</v>
      </c>
      <c r="C39" s="104"/>
      <c r="D39" s="3">
        <v>0</v>
      </c>
      <c r="E39" s="3"/>
      <c r="F39" s="3">
        <v>0</v>
      </c>
      <c r="G39" s="3"/>
      <c r="H39" s="3">
        <v>0</v>
      </c>
      <c r="I39" s="3"/>
      <c r="J39" s="3">
        <v>0</v>
      </c>
      <c r="K39" s="3"/>
      <c r="L39" s="3">
        <v>7542643</v>
      </c>
      <c r="M39" s="3"/>
      <c r="N39" s="3">
        <v>42911390091</v>
      </c>
      <c r="O39" s="3"/>
      <c r="P39" s="3">
        <v>44161831574</v>
      </c>
      <c r="Q39" s="3"/>
      <c r="R39" s="3">
        <v>-1250441483</v>
      </c>
    </row>
    <row r="40" spans="2:18" x14ac:dyDescent="0.55000000000000004">
      <c r="B40" s="2" t="s">
        <v>155</v>
      </c>
      <c r="C40" s="104"/>
      <c r="D40" s="3">
        <v>1291591</v>
      </c>
      <c r="E40" s="3"/>
      <c r="F40" s="3">
        <v>16845365596</v>
      </c>
      <c r="G40" s="3"/>
      <c r="H40" s="3">
        <v>18181085605</v>
      </c>
      <c r="I40" s="3"/>
      <c r="J40" s="3">
        <v>-1335720009</v>
      </c>
      <c r="K40" s="3"/>
      <c r="L40" s="3">
        <v>1291591</v>
      </c>
      <c r="M40" s="3"/>
      <c r="N40" s="3">
        <v>16845365596</v>
      </c>
      <c r="O40" s="3"/>
      <c r="P40" s="3">
        <v>18181085605</v>
      </c>
      <c r="Q40" s="3"/>
      <c r="R40" s="3">
        <v>-1335720009</v>
      </c>
    </row>
    <row r="41" spans="2:18" x14ac:dyDescent="0.55000000000000004">
      <c r="B41" s="2" t="s">
        <v>163</v>
      </c>
      <c r="C41" s="104"/>
      <c r="D41" s="3">
        <v>38100</v>
      </c>
      <c r="E41" s="3"/>
      <c r="F41" s="3">
        <v>5647188469</v>
      </c>
      <c r="G41" s="3"/>
      <c r="H41" s="3">
        <v>7518566403</v>
      </c>
      <c r="I41" s="3"/>
      <c r="J41" s="3">
        <v>-1871377934</v>
      </c>
      <c r="K41" s="3"/>
      <c r="L41" s="3">
        <v>38100</v>
      </c>
      <c r="M41" s="3"/>
      <c r="N41" s="3">
        <v>5647188469</v>
      </c>
      <c r="O41" s="3"/>
      <c r="P41" s="3">
        <v>7518566403</v>
      </c>
      <c r="Q41" s="3"/>
      <c r="R41" s="3">
        <v>-1871377934</v>
      </c>
    </row>
    <row r="42" spans="2:18" x14ac:dyDescent="0.55000000000000004">
      <c r="B42" s="2" t="s">
        <v>160</v>
      </c>
      <c r="C42" s="104"/>
      <c r="D42" s="3">
        <v>7800000</v>
      </c>
      <c r="E42" s="3"/>
      <c r="F42" s="3">
        <v>21864958839</v>
      </c>
      <c r="G42" s="3"/>
      <c r="H42" s="3">
        <v>24959741059</v>
      </c>
      <c r="I42" s="3"/>
      <c r="J42" s="3">
        <v>-3094782220</v>
      </c>
      <c r="K42" s="3"/>
      <c r="L42" s="3">
        <v>10000000</v>
      </c>
      <c r="M42" s="3"/>
      <c r="N42" s="3">
        <v>29018732290</v>
      </c>
      <c r="O42" s="3"/>
      <c r="P42" s="3">
        <v>31999668021</v>
      </c>
      <c r="Q42" s="3"/>
      <c r="R42" s="3">
        <v>-2980935731</v>
      </c>
    </row>
    <row r="43" spans="2:18" x14ac:dyDescent="0.55000000000000004">
      <c r="B43" s="2" t="s">
        <v>162</v>
      </c>
      <c r="C43" s="104"/>
      <c r="D43" s="3">
        <v>0</v>
      </c>
      <c r="E43" s="3"/>
      <c r="F43" s="3">
        <v>0</v>
      </c>
      <c r="G43" s="3"/>
      <c r="H43" s="3">
        <v>0</v>
      </c>
      <c r="I43" s="3"/>
      <c r="J43" s="3">
        <v>0</v>
      </c>
      <c r="K43" s="3"/>
      <c r="L43" s="3">
        <v>2200000</v>
      </c>
      <c r="M43" s="3"/>
      <c r="N43" s="3">
        <v>15526899044</v>
      </c>
      <c r="O43" s="3"/>
      <c r="P43" s="3">
        <v>19056338386</v>
      </c>
      <c r="Q43" s="3"/>
      <c r="R43" s="3">
        <v>-3529439342</v>
      </c>
    </row>
    <row r="44" spans="2:18" x14ac:dyDescent="0.55000000000000004">
      <c r="B44" s="2" t="s">
        <v>159</v>
      </c>
      <c r="C44" s="104"/>
      <c r="D44" s="3">
        <v>266112</v>
      </c>
      <c r="E44" s="3"/>
      <c r="F44" s="3">
        <v>11154417343</v>
      </c>
      <c r="G44" s="3"/>
      <c r="H44" s="3">
        <v>17080516119</v>
      </c>
      <c r="I44" s="3"/>
      <c r="J44" s="3">
        <v>-5926098776</v>
      </c>
      <c r="K44" s="3"/>
      <c r="L44" s="3">
        <v>266112</v>
      </c>
      <c r="M44" s="3"/>
      <c r="N44" s="3">
        <v>11154417343</v>
      </c>
      <c r="O44" s="3"/>
      <c r="P44" s="3">
        <v>17080516119</v>
      </c>
      <c r="Q44" s="3"/>
      <c r="R44" s="3">
        <v>-5926098776</v>
      </c>
    </row>
    <row r="45" spans="2:18" x14ac:dyDescent="0.55000000000000004">
      <c r="D45" s="3"/>
      <c r="F45" s="3"/>
      <c r="H45" s="3"/>
      <c r="J45" s="3"/>
      <c r="L45" s="3"/>
      <c r="N45" s="3"/>
      <c r="P45" s="3"/>
      <c r="R45" s="3"/>
    </row>
    <row r="46" spans="2:18" ht="21.75" thickBot="1" x14ac:dyDescent="0.6">
      <c r="B46" s="30" t="s">
        <v>88</v>
      </c>
      <c r="D46" s="9"/>
      <c r="F46" s="9">
        <f>SUM(F10:F45)</f>
        <v>145176826167</v>
      </c>
      <c r="H46" s="9">
        <f>SUM(H10:H45)</f>
        <v>158142825441</v>
      </c>
      <c r="J46" s="9">
        <f>SUM(J10:J45)</f>
        <v>-12965999274</v>
      </c>
      <c r="L46" s="9">
        <f>SUM(L10:L45)</f>
        <v>46499521</v>
      </c>
      <c r="N46" s="9">
        <f>SUM(N10:N45)</f>
        <v>788536546627</v>
      </c>
      <c r="P46" s="9">
        <f>SUM(P10:P45)</f>
        <v>690673119890</v>
      </c>
      <c r="R46" s="9">
        <f>SUM(R10:R45)</f>
        <v>97863426737</v>
      </c>
    </row>
    <row r="47" spans="2:18" ht="21.75" thickTop="1" x14ac:dyDescent="0.55000000000000004"/>
    <row r="48" spans="2:18" ht="26.25" x14ac:dyDescent="0.65">
      <c r="J48" s="26">
        <v>12</v>
      </c>
    </row>
  </sheetData>
  <sortState xmlns:xlrd2="http://schemas.microsoft.com/office/spreadsheetml/2017/richdata2" ref="B10:R44">
    <sortCondition descending="1" ref="R10:R44"/>
  </sortState>
  <mergeCells count="14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5" right="0.25" top="0.75" bottom="0.75" header="0.3" footer="0.3"/>
  <pageSetup paperSize="9" scale="47" orientation="portrait" r:id="rId1"/>
  <rowBreaks count="3" manualBreakCount="3">
    <brk id="19" max="16383" man="1"/>
    <brk id="39" max="16383" man="1"/>
    <brk id="40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AB21"/>
  <sheetViews>
    <sheetView rightToLeft="1" view="pageBreakPreview" topLeftCell="A4" zoomScale="60" zoomScaleNormal="100" workbookViewId="0">
      <selection activeCell="D20" sqref="D20"/>
    </sheetView>
  </sheetViews>
  <sheetFormatPr defaultRowHeight="21" x14ac:dyDescent="0.6"/>
  <cols>
    <col min="1" max="1" width="3.5703125" style="1" customWidth="1"/>
    <col min="2" max="2" width="35.140625" style="70" customWidth="1"/>
    <col min="3" max="3" width="1.28515625" style="1" customWidth="1"/>
    <col min="4" max="4" width="21.28515625" style="1" bestFit="1" customWidth="1"/>
    <col min="5" max="5" width="1.28515625" style="1" customWidth="1"/>
    <col min="6" max="6" width="16.7109375" style="1" customWidth="1"/>
    <col min="7" max="7" width="1.28515625" style="1" customWidth="1"/>
    <col min="8" max="8" width="14.85546875" style="1" bestFit="1" customWidth="1"/>
    <col min="9" max="9" width="1.28515625" style="1" customWidth="1"/>
    <col min="10" max="10" width="16.140625" style="1" bestFit="1" customWidth="1"/>
    <col min="11" max="11" width="1.28515625" style="1" customWidth="1"/>
    <col min="12" max="12" width="16.85546875" style="1" customWidth="1"/>
    <col min="13" max="13" width="1.28515625" style="1" customWidth="1"/>
    <col min="14" max="14" width="16.7109375" style="1" customWidth="1"/>
    <col min="15" max="15" width="1.28515625" style="1" customWidth="1"/>
    <col min="16" max="16" width="16.140625" style="1" bestFit="1" customWidth="1"/>
    <col min="17" max="17" width="1.28515625" style="1" customWidth="1"/>
    <col min="18" max="18" width="18.28515625" style="1" bestFit="1" customWidth="1"/>
    <col min="19" max="19" width="1.28515625" style="1" customWidth="1"/>
    <col min="20" max="20" width="9.140625" style="1" customWidth="1"/>
    <col min="21" max="16384" width="9.140625" style="1"/>
  </cols>
  <sheetData>
    <row r="2" spans="2:28" ht="30" x14ac:dyDescent="0.6">
      <c r="B2" s="108" t="s">
        <v>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6"/>
      <c r="R2" s="16"/>
      <c r="S2" s="16"/>
      <c r="T2" s="16"/>
      <c r="U2" s="16"/>
    </row>
    <row r="3" spans="2:28" ht="30" x14ac:dyDescent="0.6">
      <c r="B3" s="108" t="s">
        <v>52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6"/>
      <c r="R3" s="16"/>
    </row>
    <row r="4" spans="2:28" ht="30" x14ac:dyDescent="0.6">
      <c r="B4" s="108" t="s">
        <v>181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6"/>
      <c r="R4" s="16"/>
    </row>
    <row r="6" spans="2:28" s="2" customFormat="1" ht="30" x14ac:dyDescent="0.55000000000000004">
      <c r="B6" s="91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s="2" customFormat="1" ht="30" x14ac:dyDescent="0.55000000000000004">
      <c r="B7" s="133" t="s">
        <v>116</v>
      </c>
      <c r="C7" s="133"/>
      <c r="D7" s="133"/>
      <c r="E7" s="133"/>
      <c r="F7" s="133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s="15" customFormat="1" x14ac:dyDescent="0.6">
      <c r="B8" s="110" t="s">
        <v>56</v>
      </c>
      <c r="D8" s="110" t="s">
        <v>54</v>
      </c>
      <c r="E8" s="110" t="s">
        <v>54</v>
      </c>
      <c r="F8" s="110" t="s">
        <v>54</v>
      </c>
      <c r="G8" s="110" t="s">
        <v>54</v>
      </c>
      <c r="H8" s="110" t="s">
        <v>54</v>
      </c>
      <c r="I8" s="110" t="s">
        <v>54</v>
      </c>
      <c r="J8" s="110" t="s">
        <v>54</v>
      </c>
      <c r="L8" s="110" t="s">
        <v>55</v>
      </c>
      <c r="M8" s="110" t="s">
        <v>55</v>
      </c>
      <c r="N8" s="110" t="s">
        <v>55</v>
      </c>
      <c r="O8" s="110" t="s">
        <v>55</v>
      </c>
      <c r="P8" s="110" t="s">
        <v>55</v>
      </c>
      <c r="Q8" s="110" t="s">
        <v>55</v>
      </c>
      <c r="R8" s="110" t="s">
        <v>55</v>
      </c>
    </row>
    <row r="9" spans="2:28" s="52" customFormat="1" ht="54" customHeight="1" x14ac:dyDescent="0.75">
      <c r="B9" s="110" t="s">
        <v>56</v>
      </c>
      <c r="D9" s="130" t="s">
        <v>76</v>
      </c>
      <c r="E9" s="95"/>
      <c r="F9" s="130" t="s">
        <v>73</v>
      </c>
      <c r="G9" s="95"/>
      <c r="H9" s="130" t="s">
        <v>74</v>
      </c>
      <c r="I9" s="95"/>
      <c r="J9" s="130" t="s">
        <v>77</v>
      </c>
      <c r="K9" s="96"/>
      <c r="L9" s="130" t="s">
        <v>76</v>
      </c>
      <c r="M9" s="95"/>
      <c r="N9" s="130" t="s">
        <v>73</v>
      </c>
      <c r="O9" s="95"/>
      <c r="P9" s="130" t="s">
        <v>74</v>
      </c>
      <c r="Q9" s="95"/>
      <c r="R9" s="130" t="s">
        <v>77</v>
      </c>
    </row>
    <row r="10" spans="2:28" s="52" customFormat="1" ht="26.25" x14ac:dyDescent="0.75">
      <c r="B10" s="94" t="s">
        <v>148</v>
      </c>
      <c r="C10" s="104"/>
      <c r="D10" s="83">
        <v>0</v>
      </c>
      <c r="E10" s="83"/>
      <c r="F10" s="83">
        <v>0</v>
      </c>
      <c r="G10" s="83"/>
      <c r="H10" s="83">
        <v>430821900</v>
      </c>
      <c r="I10" s="83"/>
      <c r="J10" s="83">
        <v>430821900</v>
      </c>
      <c r="K10" s="83"/>
      <c r="L10" s="83">
        <v>0</v>
      </c>
      <c r="M10" s="83"/>
      <c r="N10" s="83">
        <v>0</v>
      </c>
      <c r="O10" s="83"/>
      <c r="P10" s="83">
        <v>430821900</v>
      </c>
      <c r="Q10" s="83"/>
      <c r="R10" s="83">
        <v>430821900</v>
      </c>
    </row>
    <row r="11" spans="2:28" s="52" customFormat="1" ht="26.25" x14ac:dyDescent="0.75">
      <c r="B11" s="94" t="s">
        <v>117</v>
      </c>
      <c r="C11" s="104"/>
      <c r="D11" s="83">
        <v>84218027</v>
      </c>
      <c r="E11" s="83"/>
      <c r="F11" s="83">
        <v>0</v>
      </c>
      <c r="G11" s="83"/>
      <c r="H11" s="83">
        <v>0</v>
      </c>
      <c r="I11" s="83"/>
      <c r="J11" s="83">
        <v>84218027</v>
      </c>
      <c r="K11" s="83"/>
      <c r="L11" s="83">
        <v>321768889</v>
      </c>
      <c r="M11" s="83"/>
      <c r="N11" s="83">
        <v>0</v>
      </c>
      <c r="O11" s="83"/>
      <c r="P11" s="83">
        <v>0</v>
      </c>
      <c r="Q11" s="83"/>
      <c r="R11" s="83">
        <v>321768889</v>
      </c>
    </row>
    <row r="12" spans="2:28" s="52" customFormat="1" ht="26.25" x14ac:dyDescent="0.75">
      <c r="B12" s="94" t="s">
        <v>183</v>
      </c>
      <c r="C12" s="104"/>
      <c r="D12" s="83">
        <v>0</v>
      </c>
      <c r="E12" s="83"/>
      <c r="F12" s="83">
        <v>61762638</v>
      </c>
      <c r="G12" s="83"/>
      <c r="H12" s="83">
        <v>0</v>
      </c>
      <c r="I12" s="83"/>
      <c r="J12" s="83">
        <v>61762638</v>
      </c>
      <c r="K12" s="83"/>
      <c r="L12" s="83">
        <v>0</v>
      </c>
      <c r="M12" s="83"/>
      <c r="N12" s="83">
        <v>61762638</v>
      </c>
      <c r="O12" s="83"/>
      <c r="P12" s="83">
        <v>0</v>
      </c>
      <c r="Q12" s="83"/>
      <c r="R12" s="83">
        <v>61762638</v>
      </c>
    </row>
    <row r="13" spans="2:28" s="52" customFormat="1" ht="26.25" x14ac:dyDescent="0.75">
      <c r="B13" s="94" t="s">
        <v>186</v>
      </c>
      <c r="C13" s="104"/>
      <c r="D13" s="83">
        <v>0</v>
      </c>
      <c r="E13" s="83"/>
      <c r="F13" s="83">
        <v>0</v>
      </c>
      <c r="G13" s="83"/>
      <c r="H13" s="83">
        <v>32106497</v>
      </c>
      <c r="I13" s="83"/>
      <c r="J13" s="83">
        <v>32106497</v>
      </c>
      <c r="K13" s="83"/>
      <c r="L13" s="83">
        <v>0</v>
      </c>
      <c r="M13" s="83"/>
      <c r="N13" s="83">
        <v>0</v>
      </c>
      <c r="O13" s="83"/>
      <c r="P13" s="83">
        <v>32106497</v>
      </c>
      <c r="Q13" s="83"/>
      <c r="R13" s="83">
        <v>32106497</v>
      </c>
    </row>
    <row r="14" spans="2:28" s="52" customFormat="1" ht="26.25" x14ac:dyDescent="0.75">
      <c r="B14" s="94" t="s">
        <v>188</v>
      </c>
      <c r="C14" s="104"/>
      <c r="D14" s="83">
        <v>0</v>
      </c>
      <c r="E14" s="83"/>
      <c r="F14" s="83">
        <v>0</v>
      </c>
      <c r="G14" s="83"/>
      <c r="H14" s="83">
        <v>13558476</v>
      </c>
      <c r="I14" s="83"/>
      <c r="J14" s="83">
        <v>13558476</v>
      </c>
      <c r="K14" s="83"/>
      <c r="L14" s="83">
        <v>0</v>
      </c>
      <c r="M14" s="83"/>
      <c r="N14" s="83">
        <v>0</v>
      </c>
      <c r="O14" s="83"/>
      <c r="P14" s="83">
        <v>13558476</v>
      </c>
      <c r="Q14" s="83"/>
      <c r="R14" s="83">
        <v>13558476</v>
      </c>
    </row>
    <row r="15" spans="2:28" s="52" customFormat="1" ht="26.25" x14ac:dyDescent="0.75">
      <c r="B15" s="94" t="s">
        <v>191</v>
      </c>
      <c r="C15" s="104"/>
      <c r="D15" s="83">
        <v>0</v>
      </c>
      <c r="E15" s="83"/>
      <c r="F15" s="83">
        <v>0</v>
      </c>
      <c r="G15" s="83"/>
      <c r="H15" s="83">
        <v>11983448</v>
      </c>
      <c r="I15" s="83"/>
      <c r="J15" s="83">
        <v>11983448</v>
      </c>
      <c r="K15" s="83"/>
      <c r="L15" s="83">
        <v>0</v>
      </c>
      <c r="M15" s="83"/>
      <c r="N15" s="83">
        <v>0</v>
      </c>
      <c r="O15" s="83"/>
      <c r="P15" s="83">
        <v>11983448</v>
      </c>
      <c r="Q15" s="83"/>
      <c r="R15" s="83">
        <v>11983448</v>
      </c>
    </row>
    <row r="16" spans="2:28" s="52" customFormat="1" ht="26.25" x14ac:dyDescent="0.75">
      <c r="B16" s="94" t="s">
        <v>123</v>
      </c>
      <c r="C16" s="104"/>
      <c r="D16" s="83">
        <v>0</v>
      </c>
      <c r="E16" s="83"/>
      <c r="F16" s="83">
        <v>2218958</v>
      </c>
      <c r="G16" s="83"/>
      <c r="H16" s="83">
        <v>0</v>
      </c>
      <c r="I16" s="83"/>
      <c r="J16" s="83">
        <v>2218958</v>
      </c>
      <c r="K16" s="83"/>
      <c r="L16" s="83">
        <v>0</v>
      </c>
      <c r="M16" s="83"/>
      <c r="N16" s="83">
        <v>6949761</v>
      </c>
      <c r="O16" s="83"/>
      <c r="P16" s="83">
        <v>0</v>
      </c>
      <c r="Q16" s="83"/>
      <c r="R16" s="83">
        <v>6949761</v>
      </c>
    </row>
    <row r="17" spans="2:18" s="52" customFormat="1" ht="26.25" x14ac:dyDescent="0.75">
      <c r="B17" s="94" t="s">
        <v>126</v>
      </c>
      <c r="C17" s="104"/>
      <c r="D17" s="83">
        <v>0</v>
      </c>
      <c r="E17" s="83"/>
      <c r="F17" s="83">
        <v>1771449</v>
      </c>
      <c r="G17" s="83"/>
      <c r="H17" s="83">
        <v>0</v>
      </c>
      <c r="I17" s="83"/>
      <c r="J17" s="83">
        <v>1771449</v>
      </c>
      <c r="K17" s="83"/>
      <c r="L17" s="83">
        <v>0</v>
      </c>
      <c r="M17" s="83"/>
      <c r="N17" s="83">
        <v>5188090</v>
      </c>
      <c r="O17" s="83"/>
      <c r="P17" s="83">
        <v>0</v>
      </c>
      <c r="Q17" s="83"/>
      <c r="R17" s="83">
        <v>5188090</v>
      </c>
    </row>
    <row r="18" spans="2:18" ht="26.25" x14ac:dyDescent="0.75">
      <c r="B18" s="92"/>
      <c r="C18" s="52"/>
      <c r="D18" s="75"/>
      <c r="E18" s="87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</row>
    <row r="19" spans="2:18" ht="27" thickBot="1" x14ac:dyDescent="0.8">
      <c r="B19" s="93" t="s">
        <v>88</v>
      </c>
      <c r="D19" s="72">
        <f>SUM(D10:D18)</f>
        <v>84218027</v>
      </c>
      <c r="E19" s="87"/>
      <c r="F19" s="72">
        <f>SUM(F10:F18)</f>
        <v>65753045</v>
      </c>
      <c r="G19" s="83"/>
      <c r="H19" s="72">
        <f>SUM(H10:H18)</f>
        <v>488470321</v>
      </c>
      <c r="I19" s="83"/>
      <c r="J19" s="72">
        <f>SUM(J10:J18)</f>
        <v>638441393</v>
      </c>
      <c r="K19" s="83"/>
      <c r="L19" s="72">
        <f>SUM(L10:L18)</f>
        <v>321768889</v>
      </c>
      <c r="M19" s="83"/>
      <c r="N19" s="72">
        <f>SUM(N10:N18)</f>
        <v>73900489</v>
      </c>
      <c r="O19" s="83"/>
      <c r="P19" s="72">
        <f>SUM(P10:P18)</f>
        <v>488470321</v>
      </c>
      <c r="Q19" s="83"/>
      <c r="R19" s="72">
        <f>SUM(R10:R18)</f>
        <v>884139699</v>
      </c>
    </row>
    <row r="20" spans="2:18" ht="27" thickTop="1" x14ac:dyDescent="0.75">
      <c r="D20" s="83"/>
      <c r="E20" s="87"/>
      <c r="G20" s="83"/>
      <c r="I20" s="83"/>
      <c r="K20" s="83"/>
      <c r="M20" s="83"/>
      <c r="O20" s="83"/>
      <c r="Q20" s="83"/>
    </row>
    <row r="21" spans="2:18" ht="30" x14ac:dyDescent="0.75">
      <c r="J21" s="55">
        <v>13</v>
      </c>
    </row>
  </sheetData>
  <sortState xmlns:xlrd2="http://schemas.microsoft.com/office/spreadsheetml/2017/richdata2" ref="B10:R17">
    <sortCondition descending="1" ref="R10:R17"/>
  </sortState>
  <mergeCells count="15">
    <mergeCell ref="B2:P2"/>
    <mergeCell ref="B3:P3"/>
    <mergeCell ref="B4:P4"/>
    <mergeCell ref="L9"/>
    <mergeCell ref="N9"/>
    <mergeCell ref="P9"/>
    <mergeCell ref="B7:F7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7" right="0.7" top="0.75" bottom="0.75" header="0.3" footer="0.3"/>
  <pageSetup paperSize="9" scale="7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AB16"/>
  <sheetViews>
    <sheetView rightToLeft="1" tabSelected="1" view="pageBreakPreview" topLeftCell="B1" zoomScaleNormal="100" zoomScaleSheetLayoutView="100" workbookViewId="0">
      <selection activeCell="F7" sqref="F7"/>
    </sheetView>
  </sheetViews>
  <sheetFormatPr defaultRowHeight="21.75" customHeight="1" x14ac:dyDescent="0.55000000000000004"/>
  <cols>
    <col min="1" max="1" width="3" style="2" customWidth="1"/>
    <col min="2" max="2" width="20.7109375" style="2" bestFit="1" customWidth="1"/>
    <col min="3" max="3" width="1" style="2" customWidth="1"/>
    <col min="4" max="4" width="27.85546875" style="2" customWidth="1"/>
    <col min="5" max="5" width="1" style="2" customWidth="1"/>
    <col min="6" max="6" width="19.140625" style="2" customWidth="1"/>
    <col min="7" max="7" width="1" style="2" customWidth="1"/>
    <col min="8" max="8" width="18.28515625" style="2" customWidth="1"/>
    <col min="9" max="9" width="1" style="2" customWidth="1"/>
    <col min="10" max="10" width="21.7109375" style="2" customWidth="1"/>
    <col min="11" max="11" width="1" style="2" customWidth="1"/>
    <col min="12" max="12" width="17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27" customHeight="1" x14ac:dyDescent="0.55000000000000004">
      <c r="B2" s="108" t="s">
        <v>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</row>
    <row r="3" spans="2:28" ht="27" customHeight="1" x14ac:dyDescent="0.55000000000000004">
      <c r="B3" s="108" t="s">
        <v>52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</row>
    <row r="4" spans="2:28" ht="27" customHeight="1" x14ac:dyDescent="0.55000000000000004">
      <c r="B4" s="108" t="s">
        <v>181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</row>
    <row r="5" spans="2:28" ht="73.5" customHeight="1" x14ac:dyDescent="0.55000000000000004"/>
    <row r="6" spans="2:28" ht="30" x14ac:dyDescent="0.55000000000000004">
      <c r="B6" s="13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ht="30" x14ac:dyDescent="0.55000000000000004">
      <c r="B7" s="13" t="s">
        <v>112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ht="30" x14ac:dyDescent="0.55000000000000004">
      <c r="B8" s="13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9" spans="2:28" s="4" customFormat="1" ht="21.75" customHeight="1" x14ac:dyDescent="0.55000000000000004">
      <c r="B9" s="112" t="s">
        <v>78</v>
      </c>
      <c r="C9" s="112" t="s">
        <v>78</v>
      </c>
      <c r="D9" s="112" t="s">
        <v>78</v>
      </c>
      <c r="F9" s="112" t="s">
        <v>54</v>
      </c>
      <c r="G9" s="112" t="s">
        <v>54</v>
      </c>
      <c r="H9" s="112" t="s">
        <v>54</v>
      </c>
      <c r="J9" s="112" t="s">
        <v>55</v>
      </c>
      <c r="K9" s="112" t="s">
        <v>55</v>
      </c>
      <c r="L9" s="112" t="s">
        <v>55</v>
      </c>
    </row>
    <row r="10" spans="2:28" s="42" customFormat="1" ht="50.25" customHeight="1" x14ac:dyDescent="0.6">
      <c r="B10" s="131" t="s">
        <v>79</v>
      </c>
      <c r="D10" s="131" t="s">
        <v>39</v>
      </c>
      <c r="F10" s="131" t="s">
        <v>80</v>
      </c>
      <c r="H10" s="131" t="s">
        <v>81</v>
      </c>
      <c r="J10" s="129" t="s">
        <v>80</v>
      </c>
      <c r="L10" s="131" t="s">
        <v>81</v>
      </c>
    </row>
    <row r="11" spans="2:28" s="4" customFormat="1" ht="21.75" customHeight="1" x14ac:dyDescent="0.55000000000000004">
      <c r="B11" s="4" t="s">
        <v>135</v>
      </c>
      <c r="C11" s="104"/>
      <c r="D11" s="4" t="s">
        <v>136</v>
      </c>
      <c r="E11" s="104"/>
      <c r="F11" s="67">
        <v>13333</v>
      </c>
      <c r="G11" s="67"/>
      <c r="H11" s="67" t="s">
        <v>61</v>
      </c>
      <c r="I11" s="67"/>
      <c r="J11" s="67">
        <v>53318491</v>
      </c>
      <c r="L11" s="48" t="s">
        <v>61</v>
      </c>
    </row>
    <row r="12" spans="2:28" s="4" customFormat="1" ht="21.75" customHeight="1" x14ac:dyDescent="0.55000000000000004">
      <c r="B12" s="4" t="s">
        <v>46</v>
      </c>
      <c r="C12" s="104"/>
      <c r="D12" s="4" t="s">
        <v>47</v>
      </c>
      <c r="E12" s="104"/>
      <c r="F12" s="67">
        <v>3185</v>
      </c>
      <c r="G12" s="67"/>
      <c r="H12" s="67" t="s">
        <v>61</v>
      </c>
      <c r="I12" s="67"/>
      <c r="J12" s="67">
        <v>12992</v>
      </c>
    </row>
    <row r="13" spans="2:28" s="4" customFormat="1" ht="21.75" customHeight="1" x14ac:dyDescent="0.55000000000000004">
      <c r="B13" s="4" t="s">
        <v>49</v>
      </c>
      <c r="C13" s="104"/>
      <c r="D13" s="4" t="s">
        <v>50</v>
      </c>
      <c r="E13" s="104"/>
      <c r="F13" s="67">
        <v>1814</v>
      </c>
      <c r="G13" s="67"/>
      <c r="H13" s="67" t="s">
        <v>61</v>
      </c>
      <c r="I13" s="67"/>
      <c r="J13" s="67">
        <v>8703</v>
      </c>
    </row>
    <row r="14" spans="2:28" ht="21.75" customHeight="1" thickBot="1" x14ac:dyDescent="0.6">
      <c r="B14" s="134" t="s">
        <v>88</v>
      </c>
      <c r="C14" s="134"/>
      <c r="D14" s="134"/>
      <c r="F14" s="72">
        <f>SUM(F11:F13)</f>
        <v>18332</v>
      </c>
      <c r="H14" s="30"/>
      <c r="J14" s="72">
        <f>SUM(J11:J13)</f>
        <v>53340186</v>
      </c>
      <c r="L14" s="30"/>
    </row>
    <row r="15" spans="2:28" ht="21.75" customHeight="1" thickTop="1" x14ac:dyDescent="0.55000000000000004"/>
    <row r="16" spans="2:28" ht="30" x14ac:dyDescent="0.75">
      <c r="F16" s="58">
        <v>14</v>
      </c>
    </row>
  </sheetData>
  <sortState xmlns:xlrd2="http://schemas.microsoft.com/office/spreadsheetml/2017/richdata2" ref="B11:J13">
    <sortCondition descending="1" ref="J11:J13"/>
  </sortState>
  <mergeCells count="13">
    <mergeCell ref="B2:L2"/>
    <mergeCell ref="B3:L3"/>
    <mergeCell ref="B4:L4"/>
    <mergeCell ref="B14:D14"/>
    <mergeCell ref="J10"/>
    <mergeCell ref="L10"/>
    <mergeCell ref="J9:L9"/>
    <mergeCell ref="B10"/>
    <mergeCell ref="D10"/>
    <mergeCell ref="B9:D9"/>
    <mergeCell ref="F10"/>
    <mergeCell ref="H10"/>
    <mergeCell ref="F9:H9"/>
  </mergeCells>
  <printOptions horizontalCentered="1" verticalCentered="1"/>
  <pageMargins left="0.7" right="0.7" top="0.75" bottom="0.75" header="0.3" footer="0.3"/>
  <pageSetup paperSize="9" scale="98" orientation="landscape" r:id="rId1"/>
  <rowBreaks count="1" manualBreakCount="1">
    <brk id="12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AB19"/>
  <sheetViews>
    <sheetView rightToLeft="1" view="pageBreakPreview" topLeftCell="C14" zoomScaleNormal="100" zoomScaleSheetLayoutView="100" workbookViewId="0">
      <selection activeCell="P6" sqref="P6"/>
    </sheetView>
  </sheetViews>
  <sheetFormatPr defaultRowHeight="21" x14ac:dyDescent="0.25"/>
  <cols>
    <col min="1" max="1" width="2.7109375" style="32" customWidth="1"/>
    <col min="2" max="2" width="32.42578125" style="32" customWidth="1"/>
    <col min="3" max="3" width="1" style="32" customWidth="1"/>
    <col min="4" max="4" width="14.85546875" style="32" bestFit="1" customWidth="1"/>
    <col min="5" max="5" width="1" style="32" customWidth="1"/>
    <col min="6" max="6" width="11.7109375" style="32" customWidth="1"/>
    <col min="7" max="7" width="1" style="32" customWidth="1"/>
    <col min="8" max="8" width="10.42578125" style="32" bestFit="1" customWidth="1"/>
    <col min="9" max="9" width="1" style="32" customWidth="1"/>
    <col min="10" max="10" width="13.28515625" style="32" bestFit="1" customWidth="1"/>
    <col min="11" max="11" width="1" style="32" customWidth="1"/>
    <col min="12" max="12" width="10.5703125" style="32" customWidth="1"/>
    <col min="13" max="13" width="1" style="32" customWidth="1"/>
    <col min="14" max="14" width="13.28515625" style="32" bestFit="1" customWidth="1"/>
    <col min="15" max="15" width="1" style="32" customWidth="1"/>
    <col min="16" max="16" width="13.28515625" style="32" bestFit="1" customWidth="1"/>
    <col min="17" max="17" width="1" style="32" customWidth="1"/>
    <col min="18" max="18" width="11.28515625" style="32" customWidth="1"/>
    <col min="19" max="19" width="1" style="32" customWidth="1"/>
    <col min="20" max="20" width="13.28515625" style="32" bestFit="1" customWidth="1"/>
    <col min="21" max="21" width="1" style="32" customWidth="1"/>
    <col min="22" max="22" width="9.140625" style="32" customWidth="1"/>
    <col min="23" max="16384" width="9.140625" style="32"/>
  </cols>
  <sheetData>
    <row r="2" spans="2:28" ht="30" x14ac:dyDescent="0.25">
      <c r="B2" s="138" t="s">
        <v>0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</row>
    <row r="3" spans="2:28" ht="30" x14ac:dyDescent="0.25">
      <c r="B3" s="138" t="s">
        <v>52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</row>
    <row r="4" spans="2:28" ht="30" x14ac:dyDescent="0.25">
      <c r="B4" s="138" t="s">
        <v>181</v>
      </c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</row>
    <row r="5" spans="2:28" s="33" customFormat="1" ht="87" customHeight="1" x14ac:dyDescent="0.25"/>
    <row r="6" spans="2:28" s="2" customFormat="1" ht="30" x14ac:dyDescent="0.55000000000000004">
      <c r="B6" s="13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s="2" customFormat="1" ht="30" x14ac:dyDescent="0.55000000000000004">
      <c r="B7" s="69" t="s">
        <v>115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s="2" customFormat="1" ht="30" x14ac:dyDescent="0.55000000000000004">
      <c r="B8" s="13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9" spans="2:28" s="33" customFormat="1" x14ac:dyDescent="0.25">
      <c r="B9" s="137" t="s">
        <v>53</v>
      </c>
      <c r="C9" s="137" t="s">
        <v>53</v>
      </c>
      <c r="D9" s="137" t="s">
        <v>53</v>
      </c>
      <c r="E9" s="137" t="s">
        <v>53</v>
      </c>
      <c r="F9" s="137" t="s">
        <v>53</v>
      </c>
      <c r="G9" s="137" t="s">
        <v>53</v>
      </c>
      <c r="H9" s="137" t="s">
        <v>53</v>
      </c>
      <c r="J9" s="137" t="s">
        <v>54</v>
      </c>
      <c r="K9" s="137" t="s">
        <v>54</v>
      </c>
      <c r="L9" s="137" t="s">
        <v>54</v>
      </c>
      <c r="M9" s="137" t="s">
        <v>54</v>
      </c>
      <c r="N9" s="137" t="s">
        <v>54</v>
      </c>
      <c r="P9" s="137" t="s">
        <v>55</v>
      </c>
      <c r="Q9" s="137" t="s">
        <v>55</v>
      </c>
      <c r="R9" s="137" t="s">
        <v>55</v>
      </c>
      <c r="S9" s="137" t="s">
        <v>55</v>
      </c>
      <c r="T9" s="137" t="s">
        <v>55</v>
      </c>
    </row>
    <row r="10" spans="2:28" s="35" customFormat="1" ht="60" customHeight="1" x14ac:dyDescent="0.25">
      <c r="B10" s="136" t="s">
        <v>56</v>
      </c>
      <c r="C10" s="38"/>
      <c r="D10" s="136" t="s">
        <v>57</v>
      </c>
      <c r="E10" s="38"/>
      <c r="F10" s="136" t="s">
        <v>25</v>
      </c>
      <c r="G10" s="38"/>
      <c r="H10" s="136" t="s">
        <v>26</v>
      </c>
      <c r="J10" s="136" t="s">
        <v>58</v>
      </c>
      <c r="K10" s="38"/>
      <c r="L10" s="136" t="s">
        <v>59</v>
      </c>
      <c r="M10" s="38"/>
      <c r="N10" s="136" t="s">
        <v>60</v>
      </c>
      <c r="P10" s="136" t="s">
        <v>58</v>
      </c>
      <c r="Q10" s="38"/>
      <c r="R10" s="136" t="s">
        <v>59</v>
      </c>
      <c r="S10" s="38"/>
      <c r="T10" s="136" t="s">
        <v>60</v>
      </c>
    </row>
    <row r="11" spans="2:28" s="33" customFormat="1" x14ac:dyDescent="0.45">
      <c r="B11" s="103" t="s">
        <v>117</v>
      </c>
      <c r="C11" s="104"/>
      <c r="D11" s="34" t="s">
        <v>61</v>
      </c>
      <c r="E11" s="34"/>
      <c r="F11" s="34" t="s">
        <v>120</v>
      </c>
      <c r="G11" s="34"/>
      <c r="H11" s="34">
        <v>18</v>
      </c>
      <c r="I11" s="34"/>
      <c r="J11" s="34">
        <v>84218027</v>
      </c>
      <c r="K11" s="34"/>
      <c r="L11" s="34" t="s">
        <v>61</v>
      </c>
      <c r="M11" s="34"/>
      <c r="N11" s="34">
        <v>84218027</v>
      </c>
      <c r="O11" s="34"/>
      <c r="P11" s="34">
        <v>321768889</v>
      </c>
      <c r="Q11" s="34"/>
      <c r="R11" s="34" t="s">
        <v>61</v>
      </c>
      <c r="S11" s="34"/>
      <c r="T11" s="34">
        <v>321768889</v>
      </c>
    </row>
    <row r="12" spans="2:28" s="33" customFormat="1" x14ac:dyDescent="0.45">
      <c r="B12" s="103" t="s">
        <v>135</v>
      </c>
      <c r="C12" s="104"/>
      <c r="D12" s="34">
        <v>30</v>
      </c>
      <c r="E12" s="34"/>
      <c r="F12" s="34" t="s">
        <v>61</v>
      </c>
      <c r="G12" s="34"/>
      <c r="H12" s="34">
        <v>0</v>
      </c>
      <c r="I12" s="34"/>
      <c r="J12" s="34">
        <v>13333</v>
      </c>
      <c r="K12" s="34"/>
      <c r="L12" s="34">
        <v>0</v>
      </c>
      <c r="M12" s="34"/>
      <c r="N12" s="34">
        <v>13333</v>
      </c>
      <c r="O12" s="34"/>
      <c r="P12" s="34">
        <v>53318491</v>
      </c>
      <c r="Q12" s="34"/>
      <c r="R12" s="34">
        <v>0</v>
      </c>
      <c r="S12" s="34"/>
      <c r="T12" s="34">
        <v>53318491</v>
      </c>
    </row>
    <row r="13" spans="2:28" s="33" customFormat="1" x14ac:dyDescent="0.45">
      <c r="B13" s="103" t="s">
        <v>46</v>
      </c>
      <c r="C13" s="104"/>
      <c r="D13" s="34">
        <v>27</v>
      </c>
      <c r="E13" s="34"/>
      <c r="F13" s="34" t="s">
        <v>61</v>
      </c>
      <c r="G13" s="34"/>
      <c r="H13" s="34">
        <v>0</v>
      </c>
      <c r="I13" s="34"/>
      <c r="J13" s="34">
        <v>3185</v>
      </c>
      <c r="K13" s="34"/>
      <c r="L13" s="34">
        <v>0</v>
      </c>
      <c r="M13" s="34"/>
      <c r="N13" s="34">
        <v>3185</v>
      </c>
      <c r="O13" s="34"/>
      <c r="P13" s="34">
        <v>12992</v>
      </c>
      <c r="Q13" s="34"/>
      <c r="R13" s="34">
        <v>0</v>
      </c>
      <c r="S13" s="34"/>
      <c r="T13" s="34">
        <v>12992</v>
      </c>
    </row>
    <row r="14" spans="2:28" s="33" customFormat="1" x14ac:dyDescent="0.45">
      <c r="B14" s="103" t="s">
        <v>49</v>
      </c>
      <c r="C14" s="104"/>
      <c r="D14" s="34">
        <v>17</v>
      </c>
      <c r="E14" s="34"/>
      <c r="F14" s="34" t="s">
        <v>61</v>
      </c>
      <c r="G14" s="34"/>
      <c r="H14" s="34">
        <v>0</v>
      </c>
      <c r="I14" s="34"/>
      <c r="J14" s="34">
        <v>1814</v>
      </c>
      <c r="K14" s="34"/>
      <c r="L14" s="34">
        <v>0</v>
      </c>
      <c r="M14" s="34"/>
      <c r="N14" s="34">
        <v>1814</v>
      </c>
      <c r="O14" s="34"/>
      <c r="P14" s="34">
        <v>8703</v>
      </c>
      <c r="Q14" s="34"/>
      <c r="R14" s="34">
        <v>0</v>
      </c>
      <c r="S14" s="34"/>
      <c r="T14" s="34">
        <v>8703</v>
      </c>
    </row>
    <row r="15" spans="2:28" s="33" customFormat="1" x14ac:dyDescent="0.25">
      <c r="D15" s="34"/>
      <c r="H15" s="34"/>
      <c r="J15" s="36"/>
      <c r="K15" s="37"/>
      <c r="L15" s="36"/>
      <c r="M15" s="37"/>
      <c r="N15" s="36"/>
      <c r="O15" s="37"/>
      <c r="P15" s="36"/>
      <c r="Q15" s="37"/>
      <c r="R15" s="36"/>
      <c r="S15" s="37"/>
      <c r="T15" s="36"/>
    </row>
    <row r="16" spans="2:28" s="33" customFormat="1" ht="21.75" thickBot="1" x14ac:dyDescent="0.3">
      <c r="B16" s="135" t="s">
        <v>88</v>
      </c>
      <c r="C16" s="135"/>
      <c r="D16" s="135"/>
      <c r="E16" s="135"/>
      <c r="F16" s="135"/>
      <c r="G16" s="135"/>
      <c r="H16" s="135"/>
      <c r="J16" s="40">
        <f>SUM(J11:J15)</f>
        <v>84236359</v>
      </c>
      <c r="L16" s="68">
        <f>SUM(L11:L14)</f>
        <v>0</v>
      </c>
      <c r="N16" s="40">
        <f>SUM(N11:N15)</f>
        <v>84236359</v>
      </c>
      <c r="P16" s="40">
        <f>SUM(P11:P15)</f>
        <v>375109075</v>
      </c>
      <c r="R16" s="68">
        <f>SUM(R11:R14)</f>
        <v>0</v>
      </c>
      <c r="T16" s="40">
        <f>SUM(T11:T15)</f>
        <v>375109075</v>
      </c>
    </row>
    <row r="17" spans="10:10" ht="21.75" thickTop="1" x14ac:dyDescent="0.25"/>
    <row r="19" spans="10:10" ht="30" x14ac:dyDescent="0.25">
      <c r="J19" s="62">
        <v>15</v>
      </c>
    </row>
  </sheetData>
  <sortState xmlns:xlrd2="http://schemas.microsoft.com/office/spreadsheetml/2017/richdata2" ref="B11:T14">
    <sortCondition descending="1" ref="T11:T14"/>
  </sortState>
  <mergeCells count="17">
    <mergeCell ref="B2:T2"/>
    <mergeCell ref="B3:T3"/>
    <mergeCell ref="B4:T4"/>
    <mergeCell ref="B16:H16"/>
    <mergeCell ref="R10"/>
    <mergeCell ref="T10"/>
    <mergeCell ref="P9:T9"/>
    <mergeCell ref="J10"/>
    <mergeCell ref="L10"/>
    <mergeCell ref="N10"/>
    <mergeCell ref="J9:N9"/>
    <mergeCell ref="P10"/>
    <mergeCell ref="B10"/>
    <mergeCell ref="D10"/>
    <mergeCell ref="F10"/>
    <mergeCell ref="H10"/>
    <mergeCell ref="B9:H9"/>
  </mergeCells>
  <printOptions horizontalCentered="1" verticalCentered="1"/>
  <pageMargins left="0.7" right="0.7" top="0.75" bottom="0.75" header="0.3" footer="0.3"/>
  <pageSetup paperSize="9" scale="8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2:AB19"/>
  <sheetViews>
    <sheetView rightToLeft="1" view="pageBreakPreview" topLeftCell="A6" zoomScale="85" zoomScaleNormal="85" zoomScaleSheetLayoutView="85" workbookViewId="0">
      <selection activeCell="B11" sqref="B11:F12"/>
    </sheetView>
  </sheetViews>
  <sheetFormatPr defaultRowHeight="21" x14ac:dyDescent="0.55000000000000004"/>
  <cols>
    <col min="1" max="1" width="3" style="2" customWidth="1"/>
    <col min="2" max="2" width="58.42578125" style="2" customWidth="1"/>
    <col min="3" max="3" width="1" style="2" customWidth="1"/>
    <col min="4" max="4" width="17.5703125" style="2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28" ht="30" x14ac:dyDescent="0.55000000000000004">
      <c r="B2" s="108" t="s">
        <v>0</v>
      </c>
      <c r="C2" s="108"/>
      <c r="D2" s="108"/>
      <c r="E2" s="108"/>
      <c r="F2" s="108"/>
    </row>
    <row r="3" spans="2:28" ht="30" x14ac:dyDescent="0.55000000000000004">
      <c r="B3" s="108" t="s">
        <v>52</v>
      </c>
      <c r="C3" s="108"/>
      <c r="D3" s="108"/>
      <c r="E3" s="108"/>
      <c r="F3" s="108"/>
    </row>
    <row r="4" spans="2:28" ht="30" x14ac:dyDescent="0.55000000000000004">
      <c r="B4" s="108" t="s">
        <v>181</v>
      </c>
      <c r="C4" s="108"/>
      <c r="D4" s="108"/>
      <c r="E4" s="108"/>
      <c r="F4" s="108"/>
    </row>
    <row r="5" spans="2:28" ht="125.25" customHeight="1" x14ac:dyDescent="0.55000000000000004"/>
    <row r="6" spans="2:28" s="25" customFormat="1" ht="24" x14ac:dyDescent="0.6">
      <c r="B6" s="63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</row>
    <row r="7" spans="2:28" s="25" customFormat="1" ht="24" x14ac:dyDescent="0.6">
      <c r="B7" s="63" t="s">
        <v>114</v>
      </c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</row>
    <row r="8" spans="2:28" ht="30" x14ac:dyDescent="0.55000000000000004">
      <c r="B8" s="13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9" spans="2:28" ht="30" x14ac:dyDescent="0.55000000000000004">
      <c r="B9" s="127" t="s">
        <v>82</v>
      </c>
      <c r="D9" s="108" t="s">
        <v>54</v>
      </c>
      <c r="F9" s="108" t="s">
        <v>182</v>
      </c>
    </row>
    <row r="10" spans="2:28" ht="30" x14ac:dyDescent="0.55000000000000004">
      <c r="B10" s="140" t="s">
        <v>82</v>
      </c>
      <c r="D10" s="141" t="s">
        <v>42</v>
      </c>
      <c r="F10" s="141" t="s">
        <v>42</v>
      </c>
    </row>
    <row r="11" spans="2:28" ht="26.25" x14ac:dyDescent="0.65">
      <c r="B11" s="26" t="s">
        <v>82</v>
      </c>
      <c r="C11" s="104"/>
      <c r="D11" s="97">
        <v>212413652</v>
      </c>
      <c r="E11" s="97"/>
      <c r="F11" s="97">
        <v>610620954</v>
      </c>
    </row>
    <row r="12" spans="2:28" ht="26.25" x14ac:dyDescent="0.65">
      <c r="B12" s="26" t="s">
        <v>84</v>
      </c>
      <c r="C12" s="104"/>
      <c r="D12" s="97">
        <v>13280900</v>
      </c>
      <c r="E12" s="97"/>
      <c r="F12" s="97">
        <v>208282632</v>
      </c>
    </row>
    <row r="13" spans="2:28" ht="26.25" hidden="1" x14ac:dyDescent="0.65">
      <c r="B13" s="26" t="s">
        <v>83</v>
      </c>
      <c r="C13" s="26"/>
      <c r="D13" s="97">
        <v>0</v>
      </c>
      <c r="E13" s="98"/>
      <c r="F13" s="97">
        <v>0</v>
      </c>
    </row>
    <row r="14" spans="2:28" ht="26.25" x14ac:dyDescent="0.65">
      <c r="B14" s="26"/>
      <c r="C14" s="26"/>
      <c r="D14" s="97"/>
      <c r="E14" s="98"/>
      <c r="F14" s="97"/>
    </row>
    <row r="15" spans="2:28" ht="27" thickBot="1" x14ac:dyDescent="0.7">
      <c r="B15" s="99" t="s">
        <v>88</v>
      </c>
      <c r="C15" s="26"/>
      <c r="D15" s="100">
        <f>SUM(D11:D14)</f>
        <v>225694552</v>
      </c>
      <c r="E15" s="98"/>
      <c r="F15" s="100">
        <f>SUM(F11:F14)</f>
        <v>818903586</v>
      </c>
    </row>
    <row r="16" spans="2:28" ht="21.75" thickTop="1" x14ac:dyDescent="0.55000000000000004"/>
    <row r="17" spans="1:6" ht="85.5" customHeight="1" x14ac:dyDescent="0.55000000000000004"/>
    <row r="18" spans="1:6" ht="85.5" customHeight="1" x14ac:dyDescent="0.55000000000000004"/>
    <row r="19" spans="1:6" ht="30" x14ac:dyDescent="0.75">
      <c r="A19" s="139">
        <v>16</v>
      </c>
      <c r="B19" s="139"/>
      <c r="C19" s="139"/>
      <c r="D19" s="139"/>
      <c r="E19" s="139"/>
      <c r="F19" s="139"/>
    </row>
  </sheetData>
  <sortState xmlns:xlrd2="http://schemas.microsoft.com/office/spreadsheetml/2017/richdata2" ref="B11:F13">
    <sortCondition descending="1" ref="F11:F13"/>
  </sortState>
  <mergeCells count="9">
    <mergeCell ref="A19:F19"/>
    <mergeCell ref="B2:F2"/>
    <mergeCell ref="B3:F3"/>
    <mergeCell ref="B4:F4"/>
    <mergeCell ref="B9:B10"/>
    <mergeCell ref="D10"/>
    <mergeCell ref="D9"/>
    <mergeCell ref="F10"/>
    <mergeCell ref="F9"/>
  </mergeCells>
  <printOptions horizontalCentered="1" verticalCentered="1"/>
  <pageMargins left="0.7" right="0.7" top="0.75" bottom="0.75" header="0.3" footer="0.3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2:Q23"/>
  <sheetViews>
    <sheetView rightToLeft="1" view="pageBreakPreview" zoomScaleNormal="100" zoomScaleSheetLayoutView="100" workbookViewId="0">
      <selection activeCell="M9" sqref="M9:Q9"/>
    </sheetView>
  </sheetViews>
  <sheetFormatPr defaultRowHeight="21" x14ac:dyDescent="0.55000000000000004"/>
  <cols>
    <col min="1" max="1" width="2.5703125" style="2" customWidth="1"/>
    <col min="2" max="2" width="3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22.85546875" style="2" bestFit="1" customWidth="1"/>
    <col min="10" max="10" width="1" style="2" customWidth="1"/>
    <col min="11" max="11" width="19.140625" style="2" customWidth="1"/>
    <col min="12" max="12" width="1" style="2" customWidth="1"/>
    <col min="13" max="13" width="18.42578125" style="2" bestFit="1" customWidth="1"/>
    <col min="14" max="14" width="1" style="2" customWidth="1"/>
    <col min="15" max="15" width="25.42578125" style="2" bestFit="1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08" t="s">
        <v>0</v>
      </c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</row>
    <row r="3" spans="3:17" ht="30" x14ac:dyDescent="0.55000000000000004">
      <c r="C3" s="108" t="s">
        <v>1</v>
      </c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</row>
    <row r="4" spans="3:17" ht="30" x14ac:dyDescent="0.55000000000000004">
      <c r="C4" s="108" t="s">
        <v>181</v>
      </c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</row>
    <row r="5" spans="3:17" ht="30" x14ac:dyDescent="0.55000000000000004"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3:17" ht="30" x14ac:dyDescent="0.55000000000000004"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3:17" ht="30" x14ac:dyDescent="0.55000000000000004">
      <c r="C7" s="54" t="s">
        <v>89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9" spans="3:17" s="6" customFormat="1" ht="34.5" customHeight="1" x14ac:dyDescent="0.25">
      <c r="C9" s="109" t="s">
        <v>99</v>
      </c>
      <c r="D9" s="110" t="s">
        <v>177</v>
      </c>
      <c r="E9" s="110" t="s">
        <v>3</v>
      </c>
      <c r="F9" s="110" t="s">
        <v>3</v>
      </c>
      <c r="G9" s="110" t="s">
        <v>3</v>
      </c>
      <c r="I9" s="110" t="s">
        <v>4</v>
      </c>
      <c r="J9" s="110" t="s">
        <v>4</v>
      </c>
      <c r="K9" s="110" t="s">
        <v>4</v>
      </c>
      <c r="M9" s="110" t="s">
        <v>182</v>
      </c>
      <c r="N9" s="110" t="s">
        <v>5</v>
      </c>
      <c r="O9" s="110" t="s">
        <v>5</v>
      </c>
      <c r="P9" s="110" t="s">
        <v>5</v>
      </c>
      <c r="Q9" s="110" t="s">
        <v>5</v>
      </c>
    </row>
    <row r="10" spans="3:17" s="6" customFormat="1" ht="44.25" customHeight="1" x14ac:dyDescent="0.25">
      <c r="C10" s="109"/>
      <c r="D10" s="11"/>
      <c r="E10" s="111" t="s">
        <v>7</v>
      </c>
      <c r="F10" s="11"/>
      <c r="G10" s="111" t="s">
        <v>8</v>
      </c>
      <c r="I10" s="111" t="s">
        <v>100</v>
      </c>
      <c r="J10" s="11"/>
      <c r="K10" s="111" t="s">
        <v>101</v>
      </c>
      <c r="M10" s="111" t="s">
        <v>7</v>
      </c>
      <c r="N10" s="11"/>
      <c r="O10" s="111" t="s">
        <v>8</v>
      </c>
      <c r="Q10" s="113" t="s">
        <v>12</v>
      </c>
    </row>
    <row r="11" spans="3:17" s="6" customFormat="1" ht="39.75" customHeight="1" x14ac:dyDescent="0.25">
      <c r="C11" s="109"/>
      <c r="D11" s="10"/>
      <c r="E11" s="112" t="s">
        <v>7</v>
      </c>
      <c r="F11" s="10"/>
      <c r="G11" s="112" t="s">
        <v>8</v>
      </c>
      <c r="I11" s="112"/>
      <c r="J11" s="10"/>
      <c r="K11" s="112"/>
      <c r="M11" s="112" t="s">
        <v>7</v>
      </c>
      <c r="N11" s="10"/>
      <c r="O11" s="112" t="s">
        <v>8</v>
      </c>
      <c r="Q11" s="114" t="s">
        <v>12</v>
      </c>
    </row>
    <row r="12" spans="3:17" x14ac:dyDescent="0.55000000000000004">
      <c r="C12" s="43" t="s">
        <v>91</v>
      </c>
      <c r="E12" s="3">
        <f>سهام!G38</f>
        <v>858971617801</v>
      </c>
      <c r="G12" s="3">
        <f>سهام!I38</f>
        <v>900465575151.52332</v>
      </c>
      <c r="I12" s="3">
        <f>سهام!M38</f>
        <v>34563645806</v>
      </c>
      <c r="K12" s="3">
        <f>سهام!Q38</f>
        <v>126960828408</v>
      </c>
      <c r="M12" s="3">
        <f>سهام!W38</f>
        <v>753147947601</v>
      </c>
      <c r="O12" s="3">
        <f>سهام!Y38</f>
        <v>730343832585.55151</v>
      </c>
      <c r="Q12" s="8">
        <f t="shared" ref="Q12:Q17" si="0">O12/$O$19</f>
        <v>0.98556058189294493</v>
      </c>
    </row>
    <row r="13" spans="3:17" x14ac:dyDescent="0.55000000000000004">
      <c r="C13" s="2" t="s">
        <v>95</v>
      </c>
      <c r="E13" s="3">
        <f>سپرده!L14</f>
        <v>20782431587</v>
      </c>
      <c r="G13" s="3">
        <f>E13</f>
        <v>20782431587</v>
      </c>
      <c r="I13" s="3">
        <f>سپرده!N14</f>
        <v>113991181467</v>
      </c>
      <c r="K13" s="3">
        <f>سپرده!P14</f>
        <v>132663999653</v>
      </c>
      <c r="M13" s="3">
        <f>سپرده!R14</f>
        <v>2109613401</v>
      </c>
      <c r="O13" s="3">
        <f>M13</f>
        <v>2109613401</v>
      </c>
      <c r="Q13" s="8">
        <f t="shared" si="0"/>
        <v>2.8468123071541999E-3</v>
      </c>
    </row>
    <row r="14" spans="3:17" x14ac:dyDescent="0.55000000000000004">
      <c r="C14" s="2" t="s">
        <v>93</v>
      </c>
      <c r="E14" s="3">
        <f>'اوراق مشارکت'!R20</f>
        <v>9386481698</v>
      </c>
      <c r="G14" s="3">
        <f>'اوراق مشارکت'!T20</f>
        <v>10023890919</v>
      </c>
      <c r="I14" s="3">
        <f>'اوراق مشارکت'!X20</f>
        <v>16599498096</v>
      </c>
      <c r="K14" s="3">
        <f>'اوراق مشارکت'!AB20</f>
        <v>18215997759</v>
      </c>
      <c r="M14" s="3">
        <f>'اوراق مشارکت'!AH20</f>
        <v>8291708109</v>
      </c>
      <c r="O14" s="3">
        <f>'اوراق مشارکت'!AJ20</f>
        <v>8590631875</v>
      </c>
      <c r="Q14" s="8">
        <f t="shared" si="0"/>
        <v>1.1592605799900851E-2</v>
      </c>
    </row>
    <row r="15" spans="3:17" hidden="1" x14ac:dyDescent="0.55000000000000004">
      <c r="C15" s="2" t="s">
        <v>92</v>
      </c>
      <c r="E15" s="3">
        <v>0</v>
      </c>
      <c r="G15" s="3">
        <v>0</v>
      </c>
      <c r="I15" s="3">
        <v>0</v>
      </c>
      <c r="K15" s="3">
        <v>0</v>
      </c>
      <c r="M15" s="3">
        <v>0</v>
      </c>
      <c r="O15" s="3">
        <v>0</v>
      </c>
      <c r="Q15" s="8">
        <f t="shared" si="0"/>
        <v>0</v>
      </c>
    </row>
    <row r="16" spans="3:17" hidden="1" x14ac:dyDescent="0.55000000000000004">
      <c r="C16" s="2" t="s">
        <v>98</v>
      </c>
      <c r="E16" s="3">
        <f>'گواهی سپرده'!N12</f>
        <v>0</v>
      </c>
      <c r="G16" s="3">
        <f>'گواهی سپرده'!P12</f>
        <v>0</v>
      </c>
      <c r="I16" s="3">
        <f>'گواهی سپرده'!T12</f>
        <v>0</v>
      </c>
      <c r="K16" s="3">
        <f>'گواهی سپرده'!X12</f>
        <v>0</v>
      </c>
      <c r="M16" s="3">
        <f>'گواهی سپرده'!AB12</f>
        <v>0</v>
      </c>
      <c r="O16" s="3">
        <f>'گواهی سپرده'!AD12</f>
        <v>0</v>
      </c>
      <c r="Q16" s="8">
        <f t="shared" si="0"/>
        <v>0</v>
      </c>
    </row>
    <row r="17" spans="3:17" hidden="1" x14ac:dyDescent="0.55000000000000004">
      <c r="C17" s="2" t="s">
        <v>94</v>
      </c>
      <c r="E17" s="3">
        <v>0</v>
      </c>
      <c r="G17" s="3">
        <v>0</v>
      </c>
      <c r="I17" s="3">
        <v>0</v>
      </c>
      <c r="K17" s="3">
        <v>0</v>
      </c>
      <c r="M17" s="3">
        <v>0</v>
      </c>
      <c r="O17" s="3">
        <v>0</v>
      </c>
      <c r="Q17" s="8">
        <f t="shared" si="0"/>
        <v>0</v>
      </c>
    </row>
    <row r="18" spans="3:17" x14ac:dyDescent="0.55000000000000004">
      <c r="E18" s="3"/>
      <c r="G18" s="3"/>
      <c r="I18" s="3"/>
      <c r="K18" s="3"/>
      <c r="M18" s="3"/>
      <c r="O18" s="3"/>
      <c r="Q18" s="8"/>
    </row>
    <row r="19" spans="3:17" ht="21.75" thickBot="1" x14ac:dyDescent="0.6">
      <c r="C19" s="2" t="s">
        <v>88</v>
      </c>
      <c r="D19" s="3">
        <f t="shared" ref="D19:P19" si="1">SUM(D12:D17)</f>
        <v>0</v>
      </c>
      <c r="E19" s="9">
        <f>SUM(E12:E18)</f>
        <v>889140531086</v>
      </c>
      <c r="F19" s="3">
        <f t="shared" si="1"/>
        <v>0</v>
      </c>
      <c r="G19" s="9">
        <f>SUM(G12:G18)</f>
        <v>931271897657.52332</v>
      </c>
      <c r="H19" s="3">
        <f t="shared" si="1"/>
        <v>0</v>
      </c>
      <c r="I19" s="9">
        <f>SUM(I12:I14)</f>
        <v>165154325369</v>
      </c>
      <c r="J19" s="3">
        <f t="shared" si="1"/>
        <v>0</v>
      </c>
      <c r="K19" s="9">
        <f>SUM(K12:K14)</f>
        <v>277840825820</v>
      </c>
      <c r="L19" s="3">
        <f t="shared" si="1"/>
        <v>0</v>
      </c>
      <c r="M19" s="9">
        <f>SUM(M12:M14)</f>
        <v>763549269111</v>
      </c>
      <c r="N19" s="3">
        <f t="shared" si="1"/>
        <v>0</v>
      </c>
      <c r="O19" s="9">
        <f>SUM(O12:O18)</f>
        <v>741044077861.55151</v>
      </c>
      <c r="P19" s="3">
        <f t="shared" si="1"/>
        <v>0</v>
      </c>
      <c r="Q19" s="31">
        <f>O19/$O$19</f>
        <v>1</v>
      </c>
    </row>
    <row r="20" spans="3:17" ht="21.75" thickTop="1" x14ac:dyDescent="0.55000000000000004"/>
    <row r="23" spans="3:17" ht="30" x14ac:dyDescent="0.75">
      <c r="I23" s="55">
        <v>1</v>
      </c>
    </row>
  </sheetData>
  <sortState xmlns:xlrd2="http://schemas.microsoft.com/office/spreadsheetml/2017/richdata2" ref="C12:Q17">
    <sortCondition descending="1" ref="O12:O17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25" right="0.25" top="0" bottom="0" header="0" footer="0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2:AA40"/>
  <sheetViews>
    <sheetView rightToLeft="1" view="pageBreakPreview" topLeftCell="A13" zoomScale="60" zoomScaleNormal="80" workbookViewId="0">
      <selection activeCell="E39" sqref="E39"/>
    </sheetView>
  </sheetViews>
  <sheetFormatPr defaultRowHeight="21" x14ac:dyDescent="0.55000000000000004"/>
  <cols>
    <col min="1" max="1" width="2.5703125" style="2" customWidth="1"/>
    <col min="2" max="2" width="5" style="2" customWidth="1"/>
    <col min="3" max="3" width="58" style="2" bestFit="1" customWidth="1"/>
    <col min="4" max="4" width="1" style="2" customWidth="1"/>
    <col min="5" max="5" width="13" style="2" bestFit="1" customWidth="1"/>
    <col min="6" max="6" width="2.7109375" style="2" bestFit="1" customWidth="1"/>
    <col min="7" max="7" width="19.7109375" style="2" bestFit="1" customWidth="1"/>
    <col min="8" max="8" width="2.7109375" style="2" bestFit="1" customWidth="1"/>
    <col min="9" max="9" width="25.42578125" style="2" bestFit="1" customWidth="1"/>
    <col min="10" max="10" width="2.7109375" style="2" bestFit="1" customWidth="1"/>
    <col min="11" max="11" width="13" style="2" bestFit="1" customWidth="1"/>
    <col min="12" max="12" width="2.7109375" style="2" bestFit="1" customWidth="1"/>
    <col min="13" max="13" width="19.7109375" style="2" bestFit="1" customWidth="1"/>
    <col min="14" max="14" width="2.7109375" style="2" bestFit="1" customWidth="1"/>
    <col min="15" max="15" width="13.7109375" style="2" bestFit="1" customWidth="1"/>
    <col min="16" max="16" width="2.7109375" style="2" bestFit="1" customWidth="1"/>
    <col min="17" max="17" width="19.7109375" style="2" bestFit="1" customWidth="1"/>
    <col min="18" max="18" width="2.7109375" style="2" bestFit="1" customWidth="1"/>
    <col min="19" max="19" width="13" style="2" bestFit="1" customWidth="1"/>
    <col min="20" max="20" width="2.7109375" style="2" bestFit="1" customWidth="1"/>
    <col min="21" max="21" width="14.42578125" style="2" bestFit="1" customWidth="1"/>
    <col min="22" max="22" width="2.7109375" style="2" bestFit="1" customWidth="1"/>
    <col min="23" max="23" width="19.7109375" style="2" bestFit="1" customWidth="1"/>
    <col min="24" max="24" width="2.7109375" style="2" bestFit="1" customWidth="1"/>
    <col min="25" max="25" width="25.42578125" style="2" bestFit="1" customWidth="1"/>
    <col min="26" max="26" width="2.7109375" style="2" bestFit="1" customWidth="1"/>
    <col min="27" max="27" width="42.140625" style="7" bestFit="1" customWidth="1"/>
    <col min="28" max="28" width="1" style="2" customWidth="1"/>
    <col min="29" max="29" width="9.140625" style="2" customWidth="1"/>
    <col min="30" max="16384" width="9.140625" style="2"/>
  </cols>
  <sheetData>
    <row r="2" spans="3:27" ht="30" x14ac:dyDescent="0.55000000000000004">
      <c r="C2" s="108" t="s">
        <v>0</v>
      </c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</row>
    <row r="3" spans="3:27" ht="30" x14ac:dyDescent="0.55000000000000004">
      <c r="C3" s="108" t="s">
        <v>1</v>
      </c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</row>
    <row r="4" spans="3:27" ht="30" x14ac:dyDescent="0.55000000000000004">
      <c r="C4" s="108" t="s">
        <v>181</v>
      </c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</row>
    <row r="5" spans="3:27" ht="30" x14ac:dyDescent="0.55000000000000004">
      <c r="C5" s="13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</row>
    <row r="6" spans="3:27" ht="30" x14ac:dyDescent="0.55000000000000004">
      <c r="C6" s="13" t="s">
        <v>90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</row>
    <row r="8" spans="3:27" s="6" customFormat="1" ht="34.5" customHeight="1" x14ac:dyDescent="0.25">
      <c r="C8" s="109" t="s">
        <v>2</v>
      </c>
      <c r="E8" s="110" t="s">
        <v>177</v>
      </c>
      <c r="F8" s="110" t="s">
        <v>3</v>
      </c>
      <c r="G8" s="110" t="s">
        <v>3</v>
      </c>
      <c r="H8" s="110" t="s">
        <v>3</v>
      </c>
      <c r="I8" s="110" t="s">
        <v>3</v>
      </c>
      <c r="J8" s="115"/>
      <c r="K8" s="110" t="s">
        <v>4</v>
      </c>
      <c r="L8" s="110" t="s">
        <v>4</v>
      </c>
      <c r="M8" s="110" t="s">
        <v>4</v>
      </c>
      <c r="N8" s="110" t="s">
        <v>4</v>
      </c>
      <c r="O8" s="110" t="s">
        <v>4</v>
      </c>
      <c r="P8" s="110" t="s">
        <v>4</v>
      </c>
      <c r="Q8" s="110" t="s">
        <v>4</v>
      </c>
      <c r="R8" s="115"/>
      <c r="S8" s="110" t="s">
        <v>182</v>
      </c>
      <c r="T8" s="110" t="s">
        <v>5</v>
      </c>
      <c r="U8" s="110" t="s">
        <v>5</v>
      </c>
      <c r="V8" s="110" t="s">
        <v>5</v>
      </c>
      <c r="W8" s="110" t="s">
        <v>5</v>
      </c>
      <c r="X8" s="110" t="s">
        <v>5</v>
      </c>
      <c r="Y8" s="110" t="s">
        <v>5</v>
      </c>
      <c r="Z8" s="110" t="s">
        <v>5</v>
      </c>
      <c r="AA8" s="110" t="s">
        <v>5</v>
      </c>
    </row>
    <row r="9" spans="3:27" s="6" customFormat="1" ht="44.25" customHeight="1" x14ac:dyDescent="0.25">
      <c r="C9" s="109" t="s">
        <v>2</v>
      </c>
      <c r="D9" s="115"/>
      <c r="E9" s="111" t="s">
        <v>6</v>
      </c>
      <c r="F9" s="116"/>
      <c r="G9" s="111" t="s">
        <v>7</v>
      </c>
      <c r="H9" s="11"/>
      <c r="I9" s="111" t="s">
        <v>8</v>
      </c>
      <c r="J9" s="115"/>
      <c r="K9" s="111" t="s">
        <v>9</v>
      </c>
      <c r="L9" s="111" t="s">
        <v>9</v>
      </c>
      <c r="M9" s="111" t="s">
        <v>9</v>
      </c>
      <c r="N9" s="11"/>
      <c r="O9" s="111" t="s">
        <v>10</v>
      </c>
      <c r="P9" s="111" t="s">
        <v>10</v>
      </c>
      <c r="Q9" s="111" t="s">
        <v>10</v>
      </c>
      <c r="R9" s="115"/>
      <c r="S9" s="111" t="s">
        <v>6</v>
      </c>
      <c r="T9" s="116"/>
      <c r="U9" s="111" t="s">
        <v>11</v>
      </c>
      <c r="V9" s="116"/>
      <c r="W9" s="111" t="s">
        <v>7</v>
      </c>
      <c r="X9" s="116"/>
      <c r="Y9" s="111" t="s">
        <v>8</v>
      </c>
      <c r="Z9" s="115"/>
      <c r="AA9" s="111" t="s">
        <v>12</v>
      </c>
    </row>
    <row r="10" spans="3:27" s="6" customFormat="1" ht="54" customHeight="1" x14ac:dyDescent="0.25">
      <c r="C10" s="109" t="s">
        <v>2</v>
      </c>
      <c r="D10" s="115"/>
      <c r="E10" s="112" t="s">
        <v>6</v>
      </c>
      <c r="F10" s="117"/>
      <c r="G10" s="112" t="s">
        <v>7</v>
      </c>
      <c r="H10" s="10"/>
      <c r="I10" s="112" t="s">
        <v>8</v>
      </c>
      <c r="J10" s="115"/>
      <c r="K10" s="112" t="s">
        <v>6</v>
      </c>
      <c r="L10" s="10"/>
      <c r="M10" s="112" t="s">
        <v>7</v>
      </c>
      <c r="N10" s="10"/>
      <c r="O10" s="112" t="s">
        <v>6</v>
      </c>
      <c r="P10" s="10"/>
      <c r="Q10" s="112" t="s">
        <v>13</v>
      </c>
      <c r="R10" s="115"/>
      <c r="S10" s="112" t="s">
        <v>6</v>
      </c>
      <c r="T10" s="117"/>
      <c r="U10" s="112" t="s">
        <v>11</v>
      </c>
      <c r="V10" s="117"/>
      <c r="W10" s="112" t="s">
        <v>7</v>
      </c>
      <c r="X10" s="117"/>
      <c r="Y10" s="112" t="s">
        <v>8</v>
      </c>
      <c r="Z10" s="115"/>
      <c r="AA10" s="112" t="s">
        <v>12</v>
      </c>
    </row>
    <row r="11" spans="3:27" x14ac:dyDescent="0.55000000000000004">
      <c r="C11" s="2" t="s">
        <v>156</v>
      </c>
      <c r="D11" s="104"/>
      <c r="E11" s="3">
        <v>1679731</v>
      </c>
      <c r="F11" s="3"/>
      <c r="G11" s="3">
        <v>89064607767</v>
      </c>
      <c r="H11" s="3"/>
      <c r="I11" s="3">
        <v>81065711956.702499</v>
      </c>
      <c r="J11" s="3"/>
      <c r="K11" s="3">
        <v>0</v>
      </c>
      <c r="L11" s="3"/>
      <c r="M11" s="3">
        <v>0</v>
      </c>
      <c r="N11" s="3"/>
      <c r="O11" s="3">
        <v>-258479</v>
      </c>
      <c r="P11" s="3"/>
      <c r="Q11" s="3">
        <v>13881755711</v>
      </c>
      <c r="R11" s="3"/>
      <c r="S11" s="3">
        <v>1421252</v>
      </c>
      <c r="T11" s="3"/>
      <c r="U11" s="3">
        <v>57050</v>
      </c>
      <c r="V11" s="3"/>
      <c r="W11" s="3">
        <v>75359240213</v>
      </c>
      <c r="X11" s="3"/>
      <c r="Y11" s="3">
        <v>80599986161.729996</v>
      </c>
      <c r="AA11" s="8">
        <f>Y11/'سرمایه گذاری ها'!$O$19</f>
        <v>0.10876544131398944</v>
      </c>
    </row>
    <row r="12" spans="3:27" x14ac:dyDescent="0.55000000000000004">
      <c r="C12" s="2" t="s">
        <v>139</v>
      </c>
      <c r="D12" s="104"/>
      <c r="E12" s="3">
        <v>4821980</v>
      </c>
      <c r="F12" s="3"/>
      <c r="G12" s="3">
        <v>48005802746</v>
      </c>
      <c r="H12" s="3"/>
      <c r="I12" s="3">
        <v>83355299518.410004</v>
      </c>
      <c r="J12" s="3"/>
      <c r="K12" s="3">
        <v>0</v>
      </c>
      <c r="L12" s="3"/>
      <c r="M12" s="3">
        <v>0</v>
      </c>
      <c r="N12" s="3"/>
      <c r="O12" s="3">
        <v>0</v>
      </c>
      <c r="P12" s="3"/>
      <c r="Q12" s="3">
        <v>0</v>
      </c>
      <c r="R12" s="3"/>
      <c r="S12" s="3">
        <v>4821980</v>
      </c>
      <c r="T12" s="3"/>
      <c r="U12" s="3">
        <v>15800</v>
      </c>
      <c r="V12" s="3"/>
      <c r="W12" s="3">
        <v>48005802746</v>
      </c>
      <c r="X12" s="3"/>
      <c r="Y12" s="3">
        <v>75733969660.199997</v>
      </c>
      <c r="AA12" s="8">
        <f>Y12/'سرمایه گذاری ها'!$O$19</f>
        <v>0.10219900802493059</v>
      </c>
    </row>
    <row r="13" spans="3:27" x14ac:dyDescent="0.55000000000000004">
      <c r="C13" s="2" t="s">
        <v>147</v>
      </c>
      <c r="D13" s="104"/>
      <c r="E13" s="3">
        <v>2097088</v>
      </c>
      <c r="F13" s="3"/>
      <c r="G13" s="3">
        <v>48800753250</v>
      </c>
      <c r="H13" s="3"/>
      <c r="I13" s="3">
        <v>50989568583.744003</v>
      </c>
      <c r="J13" s="3"/>
      <c r="K13" s="3">
        <v>0</v>
      </c>
      <c r="L13" s="3"/>
      <c r="M13" s="3">
        <v>0</v>
      </c>
      <c r="N13" s="3"/>
      <c r="O13" s="3">
        <v>-209708</v>
      </c>
      <c r="P13" s="3"/>
      <c r="Q13" s="3">
        <v>5645013514</v>
      </c>
      <c r="R13" s="3"/>
      <c r="S13" s="3">
        <v>1887380</v>
      </c>
      <c r="T13" s="3"/>
      <c r="U13" s="3">
        <v>26950</v>
      </c>
      <c r="V13" s="3"/>
      <c r="W13" s="3">
        <v>43920696522</v>
      </c>
      <c r="X13" s="3"/>
      <c r="Y13" s="3">
        <v>50562244898.550003</v>
      </c>
      <c r="AA13" s="8">
        <f>Y13/'سرمایه گذاری ها'!$O$19</f>
        <v>6.8231089632965786E-2</v>
      </c>
    </row>
    <row r="14" spans="3:27" x14ac:dyDescent="0.55000000000000004">
      <c r="C14" s="2" t="s">
        <v>157</v>
      </c>
      <c r="D14" s="104"/>
      <c r="E14" s="3">
        <v>10679000</v>
      </c>
      <c r="F14" s="3"/>
      <c r="G14" s="3">
        <v>44981887046</v>
      </c>
      <c r="H14" s="3"/>
      <c r="I14" s="3">
        <v>55837319337</v>
      </c>
      <c r="J14" s="3"/>
      <c r="K14" s="3">
        <v>0</v>
      </c>
      <c r="L14" s="3"/>
      <c r="M14" s="3">
        <v>0</v>
      </c>
      <c r="N14" s="3"/>
      <c r="O14" s="3">
        <v>0</v>
      </c>
      <c r="P14" s="3"/>
      <c r="Q14" s="3">
        <v>0</v>
      </c>
      <c r="R14" s="3"/>
      <c r="S14" s="3">
        <v>10679000</v>
      </c>
      <c r="T14" s="3"/>
      <c r="U14" s="3">
        <v>4343</v>
      </c>
      <c r="V14" s="3"/>
      <c r="W14" s="3">
        <v>44981887046</v>
      </c>
      <c r="X14" s="3"/>
      <c r="Y14" s="3">
        <v>46102942562.849998</v>
      </c>
      <c r="AA14" s="8">
        <f>Y14/'سرمایه گذاری ها'!$O$19</f>
        <v>6.2213495715248618E-2</v>
      </c>
    </row>
    <row r="15" spans="3:27" x14ac:dyDescent="0.55000000000000004">
      <c r="C15" s="2" t="s">
        <v>122</v>
      </c>
      <c r="D15" s="104"/>
      <c r="E15" s="3">
        <v>1959000</v>
      </c>
      <c r="F15" s="3"/>
      <c r="G15" s="3">
        <v>52260824353</v>
      </c>
      <c r="H15" s="3"/>
      <c r="I15" s="3">
        <v>58206110665.5</v>
      </c>
      <c r="J15" s="3"/>
      <c r="K15" s="3">
        <v>0</v>
      </c>
      <c r="L15" s="3"/>
      <c r="M15" s="3">
        <v>0</v>
      </c>
      <c r="N15" s="3"/>
      <c r="O15" s="3">
        <v>0</v>
      </c>
      <c r="P15" s="3"/>
      <c r="Q15" s="3">
        <v>0</v>
      </c>
      <c r="R15" s="3"/>
      <c r="S15" s="3">
        <v>1959000</v>
      </c>
      <c r="T15" s="3"/>
      <c r="U15" s="3">
        <v>21520</v>
      </c>
      <c r="V15" s="3"/>
      <c r="W15" s="3">
        <v>52260824353</v>
      </c>
      <c r="X15" s="3"/>
      <c r="Y15" s="3">
        <v>41906841804</v>
      </c>
      <c r="AA15" s="8">
        <f>Y15/'سرمایه گذاری ها'!$O$19</f>
        <v>5.6551078479611591E-2</v>
      </c>
    </row>
    <row r="16" spans="3:27" x14ac:dyDescent="0.55000000000000004">
      <c r="C16" s="2" t="s">
        <v>133</v>
      </c>
      <c r="D16" s="104"/>
      <c r="E16" s="3">
        <v>428040</v>
      </c>
      <c r="F16" s="3"/>
      <c r="G16" s="3">
        <v>77832534514</v>
      </c>
      <c r="H16" s="3"/>
      <c r="I16" s="3">
        <v>63738875667.599998</v>
      </c>
      <c r="J16" s="3"/>
      <c r="K16" s="3">
        <v>0</v>
      </c>
      <c r="L16" s="3"/>
      <c r="M16" s="3">
        <v>0</v>
      </c>
      <c r="N16" s="3"/>
      <c r="O16" s="3">
        <v>-128040</v>
      </c>
      <c r="P16" s="3"/>
      <c r="Q16" s="3">
        <v>17733738919</v>
      </c>
      <c r="R16" s="3"/>
      <c r="S16" s="3">
        <v>300000</v>
      </c>
      <c r="T16" s="3"/>
      <c r="U16" s="3">
        <v>126350</v>
      </c>
      <c r="V16" s="3"/>
      <c r="W16" s="3">
        <v>54550416675</v>
      </c>
      <c r="X16" s="3"/>
      <c r="Y16" s="3">
        <v>37679465250</v>
      </c>
      <c r="AA16" s="8">
        <f>Y16/'سرمایه گذاری ها'!$O$19</f>
        <v>5.0846456203701845E-2</v>
      </c>
    </row>
    <row r="17" spans="3:27" x14ac:dyDescent="0.55000000000000004">
      <c r="C17" s="2" t="s">
        <v>146</v>
      </c>
      <c r="D17" s="104"/>
      <c r="E17" s="3">
        <v>275724</v>
      </c>
      <c r="F17" s="3"/>
      <c r="G17" s="3">
        <v>31579104030</v>
      </c>
      <c r="H17" s="3"/>
      <c r="I17" s="3">
        <v>40139520110.190002</v>
      </c>
      <c r="J17" s="3"/>
      <c r="K17" s="3">
        <v>0</v>
      </c>
      <c r="L17" s="3"/>
      <c r="M17" s="3">
        <v>0</v>
      </c>
      <c r="N17" s="3"/>
      <c r="O17" s="3">
        <v>-20369</v>
      </c>
      <c r="P17" s="3"/>
      <c r="Q17" s="3">
        <v>3099855139</v>
      </c>
      <c r="R17" s="3"/>
      <c r="S17" s="3">
        <v>255355</v>
      </c>
      <c r="T17" s="3"/>
      <c r="U17" s="3">
        <v>145400</v>
      </c>
      <c r="V17" s="3"/>
      <c r="W17" s="3">
        <v>29246210374</v>
      </c>
      <c r="X17" s="3"/>
      <c r="Y17" s="3">
        <v>36907701728.849998</v>
      </c>
      <c r="AA17" s="8">
        <f>Y17/'سرمایه گذاری ها'!$O$19</f>
        <v>4.9805001930999071E-2</v>
      </c>
    </row>
    <row r="18" spans="3:27" x14ac:dyDescent="0.55000000000000004">
      <c r="C18" s="2" t="s">
        <v>170</v>
      </c>
      <c r="D18" s="104"/>
      <c r="E18" s="3">
        <v>659494</v>
      </c>
      <c r="F18" s="3"/>
      <c r="G18" s="3">
        <v>28535766234</v>
      </c>
      <c r="H18" s="3"/>
      <c r="I18" s="3">
        <v>29664542984.174999</v>
      </c>
      <c r="J18" s="3"/>
      <c r="K18" s="3">
        <v>246761</v>
      </c>
      <c r="L18" s="3"/>
      <c r="M18" s="3">
        <v>11075702380</v>
      </c>
      <c r="N18" s="3"/>
      <c r="O18" s="3">
        <v>0</v>
      </c>
      <c r="P18" s="3"/>
      <c r="Q18" s="3">
        <v>0</v>
      </c>
      <c r="R18" s="3"/>
      <c r="S18" s="3">
        <v>906255</v>
      </c>
      <c r="T18" s="3"/>
      <c r="U18" s="3">
        <v>40150</v>
      </c>
      <c r="V18" s="3"/>
      <c r="W18" s="3">
        <v>39611468614</v>
      </c>
      <c r="X18" s="3"/>
      <c r="Y18" s="3">
        <v>36169640727.412498</v>
      </c>
      <c r="AA18" s="8">
        <f>Y18/'سرمایه گذاری ها'!$O$19</f>
        <v>4.8809027435706781E-2</v>
      </c>
    </row>
    <row r="19" spans="3:27" x14ac:dyDescent="0.55000000000000004">
      <c r="C19" s="2" t="s">
        <v>169</v>
      </c>
      <c r="D19" s="104"/>
      <c r="E19" s="3">
        <v>4236516</v>
      </c>
      <c r="F19" s="3"/>
      <c r="G19" s="3">
        <v>28881505202</v>
      </c>
      <c r="H19" s="3"/>
      <c r="I19" s="3">
        <v>31879607084.585999</v>
      </c>
      <c r="J19" s="3"/>
      <c r="K19" s="3">
        <v>0</v>
      </c>
      <c r="L19" s="3"/>
      <c r="M19" s="3">
        <v>0</v>
      </c>
      <c r="N19" s="3"/>
      <c r="O19" s="3">
        <v>0</v>
      </c>
      <c r="P19" s="3"/>
      <c r="Q19" s="3">
        <v>0</v>
      </c>
      <c r="R19" s="3"/>
      <c r="S19" s="3">
        <v>4236516</v>
      </c>
      <c r="T19" s="3"/>
      <c r="U19" s="3">
        <v>7890</v>
      </c>
      <c r="V19" s="3"/>
      <c r="W19" s="3">
        <v>28881505202</v>
      </c>
      <c r="X19" s="3"/>
      <c r="Y19" s="3">
        <v>33227225878.122002</v>
      </c>
      <c r="AA19" s="8">
        <f>Y19/'سرمایه گذاری ها'!$O$19</f>
        <v>4.4838393384110962E-2</v>
      </c>
    </row>
    <row r="20" spans="3:27" x14ac:dyDescent="0.55000000000000004">
      <c r="C20" s="2" t="s">
        <v>130</v>
      </c>
      <c r="D20" s="104"/>
      <c r="E20" s="3">
        <v>4974884</v>
      </c>
      <c r="F20" s="3"/>
      <c r="G20" s="3">
        <v>35905566716</v>
      </c>
      <c r="H20" s="3"/>
      <c r="I20" s="3">
        <v>43567947108.162003</v>
      </c>
      <c r="J20" s="3"/>
      <c r="K20" s="3">
        <v>0</v>
      </c>
      <c r="L20" s="3"/>
      <c r="M20" s="3">
        <v>0</v>
      </c>
      <c r="N20" s="3"/>
      <c r="O20" s="3">
        <v>0</v>
      </c>
      <c r="P20" s="3"/>
      <c r="Q20" s="3">
        <v>0</v>
      </c>
      <c r="R20" s="3"/>
      <c r="S20" s="3">
        <v>4974884</v>
      </c>
      <c r="T20" s="3"/>
      <c r="U20" s="3">
        <v>6650</v>
      </c>
      <c r="V20" s="3"/>
      <c r="W20" s="3">
        <v>35905566716</v>
      </c>
      <c r="X20" s="3"/>
      <c r="Y20" s="3">
        <v>32886134877.330002</v>
      </c>
      <c r="AA20" s="8">
        <f>Y20/'سرمایه گذاری ها'!$O$19</f>
        <v>4.437810902184159E-2</v>
      </c>
    </row>
    <row r="21" spans="3:27" x14ac:dyDescent="0.55000000000000004">
      <c r="C21" s="2" t="s">
        <v>158</v>
      </c>
      <c r="D21" s="104"/>
      <c r="E21" s="3">
        <v>16200000</v>
      </c>
      <c r="F21" s="3"/>
      <c r="G21" s="3">
        <v>44834567697</v>
      </c>
      <c r="H21" s="3"/>
      <c r="I21" s="3">
        <v>39775916700</v>
      </c>
      <c r="J21" s="3"/>
      <c r="K21" s="3">
        <v>0</v>
      </c>
      <c r="L21" s="3"/>
      <c r="M21" s="3">
        <v>0</v>
      </c>
      <c r="N21" s="3"/>
      <c r="O21" s="3">
        <v>0</v>
      </c>
      <c r="P21" s="3"/>
      <c r="Q21" s="3">
        <v>0</v>
      </c>
      <c r="R21" s="3"/>
      <c r="S21" s="3">
        <v>16200000</v>
      </c>
      <c r="T21" s="3"/>
      <c r="U21" s="3">
        <v>1994</v>
      </c>
      <c r="V21" s="3"/>
      <c r="W21" s="3">
        <v>44834567697</v>
      </c>
      <c r="X21" s="3"/>
      <c r="Y21" s="3">
        <v>32110598340</v>
      </c>
      <c r="AA21" s="8">
        <f>Y21/'سرمایه گذاری ها'!$O$19</f>
        <v>4.3331563262285717E-2</v>
      </c>
    </row>
    <row r="22" spans="3:27" x14ac:dyDescent="0.55000000000000004">
      <c r="C22" s="2" t="s">
        <v>155</v>
      </c>
      <c r="D22" s="104"/>
      <c r="E22" s="3">
        <v>4305304</v>
      </c>
      <c r="F22" s="3"/>
      <c r="G22" s="3">
        <v>60603628036</v>
      </c>
      <c r="H22" s="3"/>
      <c r="I22" s="3">
        <v>58332139823.556</v>
      </c>
      <c r="J22" s="3"/>
      <c r="K22" s="3">
        <v>0</v>
      </c>
      <c r="L22" s="3"/>
      <c r="M22" s="3">
        <v>0</v>
      </c>
      <c r="N22" s="3"/>
      <c r="O22" s="3">
        <v>-1291591</v>
      </c>
      <c r="P22" s="3"/>
      <c r="Q22" s="3">
        <v>16845365596</v>
      </c>
      <c r="R22" s="3"/>
      <c r="S22" s="3">
        <v>3013713</v>
      </c>
      <c r="T22" s="3"/>
      <c r="U22" s="3">
        <v>10310</v>
      </c>
      <c r="V22" s="3"/>
      <c r="W22" s="3">
        <v>42422542431</v>
      </c>
      <c r="X22" s="3"/>
      <c r="Y22" s="3">
        <v>30886506312.871498</v>
      </c>
      <c r="AA22" s="8">
        <f>Y22/'سرمایه گذاری ها'!$O$19</f>
        <v>4.1679715465780962E-2</v>
      </c>
    </row>
    <row r="23" spans="3:27" x14ac:dyDescent="0.55000000000000004">
      <c r="C23" s="2" t="s">
        <v>145</v>
      </c>
      <c r="D23" s="104"/>
      <c r="E23" s="3">
        <v>1300000</v>
      </c>
      <c r="F23" s="3"/>
      <c r="G23" s="3">
        <v>23942197696</v>
      </c>
      <c r="H23" s="3"/>
      <c r="I23" s="3">
        <v>31918945500</v>
      </c>
      <c r="J23" s="3"/>
      <c r="K23" s="3">
        <v>0</v>
      </c>
      <c r="L23" s="3"/>
      <c r="M23" s="3">
        <v>0</v>
      </c>
      <c r="N23" s="3"/>
      <c r="O23" s="3">
        <v>0</v>
      </c>
      <c r="P23" s="3"/>
      <c r="Q23" s="3">
        <v>0</v>
      </c>
      <c r="R23" s="3"/>
      <c r="S23" s="3">
        <v>1300000</v>
      </c>
      <c r="T23" s="3"/>
      <c r="U23" s="3">
        <v>22980</v>
      </c>
      <c r="V23" s="3"/>
      <c r="W23" s="3">
        <v>23942197696</v>
      </c>
      <c r="X23" s="3"/>
      <c r="Y23" s="3">
        <v>29696249700</v>
      </c>
      <c r="AA23" s="8">
        <f>Y23/'سرمایه گذاری ها'!$O$19</f>
        <v>4.0073526780883495E-2</v>
      </c>
    </row>
    <row r="24" spans="3:27" x14ac:dyDescent="0.55000000000000004">
      <c r="C24" s="2" t="s">
        <v>173</v>
      </c>
      <c r="D24" s="104"/>
      <c r="E24" s="3">
        <v>1241633</v>
      </c>
      <c r="F24" s="3"/>
      <c r="G24" s="3">
        <v>28511703232</v>
      </c>
      <c r="H24" s="3"/>
      <c r="I24" s="3">
        <v>25499507560.209</v>
      </c>
      <c r="J24" s="3"/>
      <c r="K24" s="3">
        <v>792850</v>
      </c>
      <c r="L24" s="3"/>
      <c r="M24" s="3">
        <v>0</v>
      </c>
      <c r="N24" s="3"/>
      <c r="O24" s="3">
        <v>0</v>
      </c>
      <c r="P24" s="3"/>
      <c r="Q24" s="3">
        <v>0</v>
      </c>
      <c r="R24" s="3"/>
      <c r="S24" s="3">
        <v>2034483</v>
      </c>
      <c r="T24" s="3"/>
      <c r="U24" s="3">
        <v>13304</v>
      </c>
      <c r="V24" s="3"/>
      <c r="W24" s="3">
        <v>28511703232</v>
      </c>
      <c r="X24" s="3"/>
      <c r="Y24" s="3">
        <v>26905714599.099602</v>
      </c>
      <c r="AA24" s="8">
        <f>Y24/'سرمایه گذاری ها'!$O$19</f>
        <v>3.6307846460013636E-2</v>
      </c>
    </row>
    <row r="25" spans="3:27" x14ac:dyDescent="0.55000000000000004">
      <c r="C25" s="2" t="s">
        <v>159</v>
      </c>
      <c r="D25" s="104"/>
      <c r="E25" s="3">
        <v>887040</v>
      </c>
      <c r="F25" s="3"/>
      <c r="G25" s="3">
        <v>56935053760</v>
      </c>
      <c r="H25" s="3"/>
      <c r="I25" s="3">
        <v>43074079171.199997</v>
      </c>
      <c r="J25" s="3"/>
      <c r="K25" s="3">
        <v>0</v>
      </c>
      <c r="L25" s="3"/>
      <c r="M25" s="3">
        <v>0</v>
      </c>
      <c r="N25" s="3"/>
      <c r="O25" s="3">
        <v>-266112</v>
      </c>
      <c r="P25" s="3"/>
      <c r="Q25" s="3">
        <v>11154417343</v>
      </c>
      <c r="R25" s="3"/>
      <c r="S25" s="3">
        <v>620928</v>
      </c>
      <c r="T25" s="3"/>
      <c r="U25" s="3">
        <v>42050</v>
      </c>
      <c r="V25" s="3"/>
      <c r="W25" s="3">
        <v>39854537641</v>
      </c>
      <c r="X25" s="3"/>
      <c r="Y25" s="3">
        <v>25954667766.720001</v>
      </c>
      <c r="AA25" s="8">
        <f>Y25/'سرمایه گذاری ها'!$O$19</f>
        <v>3.502445879011408E-2</v>
      </c>
    </row>
    <row r="26" spans="3:27" x14ac:dyDescent="0.55000000000000004">
      <c r="C26" s="2" t="s">
        <v>171</v>
      </c>
      <c r="D26" s="104"/>
      <c r="E26" s="3">
        <v>680156</v>
      </c>
      <c r="F26" s="3"/>
      <c r="G26" s="3">
        <v>25661180307</v>
      </c>
      <c r="H26" s="3"/>
      <c r="I26" s="3">
        <v>26199226532.25</v>
      </c>
      <c r="J26" s="3"/>
      <c r="K26" s="3">
        <v>0</v>
      </c>
      <c r="L26" s="3"/>
      <c r="M26" s="3">
        <v>0</v>
      </c>
      <c r="N26" s="3"/>
      <c r="O26" s="3">
        <v>0</v>
      </c>
      <c r="P26" s="3"/>
      <c r="Q26" s="3">
        <v>0</v>
      </c>
      <c r="R26" s="3"/>
      <c r="S26" s="3">
        <v>680156</v>
      </c>
      <c r="T26" s="3"/>
      <c r="U26" s="3">
        <v>37850</v>
      </c>
      <c r="V26" s="3"/>
      <c r="W26" s="3">
        <v>25661180307</v>
      </c>
      <c r="X26" s="3"/>
      <c r="Y26" s="3">
        <v>25590728367.630001</v>
      </c>
      <c r="AA26" s="8">
        <f>Y26/'سرمایه گذاری ها'!$O$19</f>
        <v>3.4533341716295435E-2</v>
      </c>
    </row>
    <row r="27" spans="3:27" x14ac:dyDescent="0.55000000000000004">
      <c r="C27" s="2" t="s">
        <v>151</v>
      </c>
      <c r="D27" s="104"/>
      <c r="E27" s="3">
        <v>1640000</v>
      </c>
      <c r="F27" s="3"/>
      <c r="G27" s="3">
        <v>23939735468</v>
      </c>
      <c r="H27" s="3"/>
      <c r="I27" s="3">
        <v>24209093700</v>
      </c>
      <c r="J27" s="3"/>
      <c r="K27" s="3">
        <v>0</v>
      </c>
      <c r="L27" s="3"/>
      <c r="M27" s="3">
        <v>0</v>
      </c>
      <c r="N27" s="3"/>
      <c r="O27" s="3">
        <v>-277636</v>
      </c>
      <c r="P27" s="3"/>
      <c r="Q27" s="3">
        <v>4236605284</v>
      </c>
      <c r="R27" s="3"/>
      <c r="S27" s="3">
        <v>1362364</v>
      </c>
      <c r="T27" s="3"/>
      <c r="U27" s="3">
        <v>13860</v>
      </c>
      <c r="V27" s="3"/>
      <c r="W27" s="3">
        <v>19886971817</v>
      </c>
      <c r="X27" s="3"/>
      <c r="Y27" s="3">
        <v>18770014968.012001</v>
      </c>
      <c r="AA27" s="8">
        <f>Y27/'سرمایه گذاری ها'!$O$19</f>
        <v>2.5329147791285343E-2</v>
      </c>
    </row>
    <row r="28" spans="3:27" x14ac:dyDescent="0.55000000000000004">
      <c r="C28" s="2" t="s">
        <v>131</v>
      </c>
      <c r="D28" s="104"/>
      <c r="E28" s="3">
        <v>902641</v>
      </c>
      <c r="F28" s="3"/>
      <c r="G28" s="3">
        <v>10405030867</v>
      </c>
      <c r="H28" s="3"/>
      <c r="I28" s="3">
        <v>18214586806.814999</v>
      </c>
      <c r="J28" s="3"/>
      <c r="K28" s="3">
        <v>0</v>
      </c>
      <c r="L28" s="3"/>
      <c r="M28" s="3">
        <v>0</v>
      </c>
      <c r="N28" s="3"/>
      <c r="O28" s="3">
        <v>0</v>
      </c>
      <c r="P28" s="3"/>
      <c r="Q28" s="3">
        <v>0</v>
      </c>
      <c r="R28" s="3"/>
      <c r="S28" s="3">
        <v>902641</v>
      </c>
      <c r="T28" s="3"/>
      <c r="U28" s="3">
        <v>17979</v>
      </c>
      <c r="V28" s="3"/>
      <c r="W28" s="3">
        <v>10405030867</v>
      </c>
      <c r="X28" s="3"/>
      <c r="Y28" s="3">
        <v>16132022472.893</v>
      </c>
      <c r="AA28" s="8">
        <f>Y28/'سرمایه گذاری ها'!$O$19</f>
        <v>2.1769315692320976E-2</v>
      </c>
    </row>
    <row r="29" spans="3:27" x14ac:dyDescent="0.55000000000000004">
      <c r="C29" s="2" t="s">
        <v>180</v>
      </c>
      <c r="D29" s="104"/>
      <c r="E29" s="3">
        <v>0</v>
      </c>
      <c r="F29" s="3"/>
      <c r="G29" s="3">
        <v>0</v>
      </c>
      <c r="H29" s="3"/>
      <c r="I29" s="3">
        <v>0</v>
      </c>
      <c r="J29" s="3"/>
      <c r="K29" s="3">
        <v>130020</v>
      </c>
      <c r="L29" s="3"/>
      <c r="M29" s="3">
        <v>14035670014</v>
      </c>
      <c r="N29" s="3"/>
      <c r="O29" s="3">
        <v>0</v>
      </c>
      <c r="P29" s="3"/>
      <c r="Q29" s="3">
        <v>0</v>
      </c>
      <c r="R29" s="3"/>
      <c r="S29" s="3">
        <v>130020</v>
      </c>
      <c r="T29" s="3"/>
      <c r="U29" s="3">
        <v>110990</v>
      </c>
      <c r="V29" s="3"/>
      <c r="W29" s="3">
        <v>14035670014</v>
      </c>
      <c r="X29" s="3"/>
      <c r="Y29" s="3">
        <v>14345055827.190001</v>
      </c>
      <c r="AA29" s="8">
        <f>Y29/'سرمایه گذاری ها'!$O$19</f>
        <v>1.9357898208411394E-2</v>
      </c>
    </row>
    <row r="30" spans="3:27" x14ac:dyDescent="0.55000000000000004">
      <c r="C30" s="2" t="s">
        <v>163</v>
      </c>
      <c r="D30" s="104"/>
      <c r="E30" s="3">
        <v>127000</v>
      </c>
      <c r="F30" s="3"/>
      <c r="G30" s="3">
        <v>25061888013</v>
      </c>
      <c r="H30" s="3"/>
      <c r="I30" s="3">
        <v>20398562073</v>
      </c>
      <c r="J30" s="3"/>
      <c r="K30" s="3">
        <v>0</v>
      </c>
      <c r="L30" s="3"/>
      <c r="M30" s="3">
        <v>0</v>
      </c>
      <c r="N30" s="3"/>
      <c r="O30" s="3">
        <v>-38100</v>
      </c>
      <c r="P30" s="3"/>
      <c r="Q30" s="3">
        <v>5647188469</v>
      </c>
      <c r="R30" s="3"/>
      <c r="S30" s="3">
        <v>88900</v>
      </c>
      <c r="T30" s="3"/>
      <c r="U30" s="3">
        <v>135790</v>
      </c>
      <c r="V30" s="3"/>
      <c r="W30" s="3">
        <v>17543321610</v>
      </c>
      <c r="X30" s="3"/>
      <c r="Y30" s="3">
        <v>11999904200.549999</v>
      </c>
      <c r="AA30" s="8">
        <f>Y30/'سرمایه گذاری ها'!$O$19</f>
        <v>1.6193239456387544E-2</v>
      </c>
    </row>
    <row r="31" spans="3:27" x14ac:dyDescent="0.55000000000000004">
      <c r="C31" s="2" t="s">
        <v>174</v>
      </c>
      <c r="D31" s="104"/>
      <c r="E31" s="3">
        <v>5022320</v>
      </c>
      <c r="F31" s="3"/>
      <c r="G31" s="3">
        <v>12496783905</v>
      </c>
      <c r="H31" s="3"/>
      <c r="I31" s="3">
        <v>11637371103.875999</v>
      </c>
      <c r="J31" s="3"/>
      <c r="K31" s="3">
        <v>0</v>
      </c>
      <c r="L31" s="3"/>
      <c r="M31" s="3">
        <v>0</v>
      </c>
      <c r="N31" s="3"/>
      <c r="O31" s="3">
        <v>0</v>
      </c>
      <c r="P31" s="3"/>
      <c r="Q31" s="3">
        <v>0</v>
      </c>
      <c r="R31" s="3"/>
      <c r="S31" s="3">
        <v>5022320</v>
      </c>
      <c r="T31" s="3"/>
      <c r="U31" s="3">
        <v>1999</v>
      </c>
      <c r="V31" s="3"/>
      <c r="W31" s="3">
        <v>12496783905</v>
      </c>
      <c r="X31" s="3"/>
      <c r="Y31" s="3">
        <v>9979881954.8040009</v>
      </c>
      <c r="AA31" s="8">
        <f>Y31/'سرمایه گذاری ها'!$O$19</f>
        <v>1.3467325700251439E-2</v>
      </c>
    </row>
    <row r="32" spans="3:27" x14ac:dyDescent="0.55000000000000004">
      <c r="C32" s="2" t="s">
        <v>175</v>
      </c>
      <c r="D32" s="104"/>
      <c r="E32" s="3">
        <v>900000</v>
      </c>
      <c r="F32" s="3"/>
      <c r="G32" s="3">
        <v>11377548511</v>
      </c>
      <c r="H32" s="3"/>
      <c r="I32" s="3">
        <v>10637329050</v>
      </c>
      <c r="J32" s="3"/>
      <c r="K32" s="3">
        <v>0</v>
      </c>
      <c r="L32" s="3"/>
      <c r="M32" s="3">
        <v>0</v>
      </c>
      <c r="N32" s="3"/>
      <c r="O32" s="3">
        <v>0</v>
      </c>
      <c r="P32" s="3"/>
      <c r="Q32" s="3">
        <v>0</v>
      </c>
      <c r="R32" s="3"/>
      <c r="S32" s="3">
        <v>900000</v>
      </c>
      <c r="T32" s="3"/>
      <c r="U32" s="3">
        <v>9410</v>
      </c>
      <c r="V32" s="3"/>
      <c r="W32" s="3">
        <v>11377548511</v>
      </c>
      <c r="X32" s="3"/>
      <c r="Y32" s="3">
        <v>8418609450</v>
      </c>
      <c r="AA32" s="8">
        <f>Y32/'سرمایه گذاری ها'!$O$19</f>
        <v>1.1360470586707583E-2</v>
      </c>
    </row>
    <row r="33" spans="3:27" x14ac:dyDescent="0.55000000000000004">
      <c r="C33" s="2" t="s">
        <v>143</v>
      </c>
      <c r="D33" s="104"/>
      <c r="E33" s="3">
        <v>0</v>
      </c>
      <c r="F33" s="3"/>
      <c r="G33" s="3">
        <v>0</v>
      </c>
      <c r="H33" s="3"/>
      <c r="I33" s="3">
        <v>0</v>
      </c>
      <c r="J33" s="3"/>
      <c r="K33" s="3">
        <v>842226</v>
      </c>
      <c r="L33" s="3"/>
      <c r="M33" s="3">
        <v>9452273412</v>
      </c>
      <c r="N33" s="3"/>
      <c r="O33" s="3">
        <v>0</v>
      </c>
      <c r="P33" s="3"/>
      <c r="Q33" s="3">
        <v>0</v>
      </c>
      <c r="R33" s="3"/>
      <c r="S33" s="3">
        <v>842226</v>
      </c>
      <c r="T33" s="3"/>
      <c r="U33" s="3">
        <v>9290</v>
      </c>
      <c r="V33" s="3"/>
      <c r="W33" s="3">
        <v>9452273412</v>
      </c>
      <c r="X33" s="3"/>
      <c r="Y33" s="3">
        <v>7777725076.7370005</v>
      </c>
      <c r="AA33" s="8">
        <f>Y33/'سرمایه گذاری ها'!$O$19</f>
        <v>1.0495630839101187E-2</v>
      </c>
    </row>
    <row r="34" spans="3:27" x14ac:dyDescent="0.55000000000000004">
      <c r="C34" s="2" t="s">
        <v>160</v>
      </c>
      <c r="D34" s="104"/>
      <c r="E34" s="3">
        <v>7800000</v>
      </c>
      <c r="F34" s="3"/>
      <c r="G34" s="3">
        <v>24959741059</v>
      </c>
      <c r="H34" s="3"/>
      <c r="I34" s="3">
        <v>22314832020</v>
      </c>
      <c r="J34" s="3"/>
      <c r="K34" s="3">
        <v>0</v>
      </c>
      <c r="L34" s="3"/>
      <c r="M34" s="3">
        <v>0</v>
      </c>
      <c r="N34" s="3"/>
      <c r="O34" s="3">
        <v>-7800000</v>
      </c>
      <c r="P34" s="3"/>
      <c r="Q34" s="3">
        <v>21864958839</v>
      </c>
      <c r="R34" s="3"/>
      <c r="S34" s="3">
        <v>0</v>
      </c>
      <c r="T34" s="3"/>
      <c r="U34" s="3">
        <v>0</v>
      </c>
      <c r="V34" s="3"/>
      <c r="W34" s="3">
        <v>0</v>
      </c>
      <c r="X34" s="3"/>
      <c r="Y34" s="3">
        <v>0</v>
      </c>
      <c r="AA34" s="8">
        <f>Y34/'سرمایه گذاری ها'!$O$19</f>
        <v>0</v>
      </c>
    </row>
    <row r="35" spans="3:27" x14ac:dyDescent="0.55000000000000004">
      <c r="C35" s="2" t="s">
        <v>164</v>
      </c>
      <c r="D35" s="104"/>
      <c r="E35" s="3">
        <v>23384</v>
      </c>
      <c r="F35" s="3"/>
      <c r="G35" s="3">
        <v>1228025587</v>
      </c>
      <c r="H35" s="3"/>
      <c r="I35" s="3">
        <v>1243367839.5480001</v>
      </c>
      <c r="J35" s="3"/>
      <c r="K35" s="3">
        <v>0</v>
      </c>
      <c r="L35" s="3"/>
      <c r="M35" s="3">
        <v>0</v>
      </c>
      <c r="N35" s="3"/>
      <c r="O35" s="3">
        <v>-23384</v>
      </c>
      <c r="P35" s="3"/>
      <c r="Q35" s="3">
        <v>1345654301</v>
      </c>
      <c r="R35" s="3"/>
      <c r="S35" s="3">
        <v>0</v>
      </c>
      <c r="T35" s="3"/>
      <c r="U35" s="3">
        <v>0</v>
      </c>
      <c r="V35" s="3"/>
      <c r="W35" s="3">
        <v>0</v>
      </c>
      <c r="X35" s="3"/>
      <c r="Y35" s="3">
        <v>0</v>
      </c>
      <c r="AA35" s="8">
        <f>Y35/'سرمایه گذاری ها'!$O$19</f>
        <v>0</v>
      </c>
    </row>
    <row r="36" spans="3:27" ht="22.5" customHeight="1" x14ac:dyDescent="0.55000000000000004">
      <c r="C36" s="2" t="s">
        <v>172</v>
      </c>
      <c r="D36" s="104"/>
      <c r="E36" s="3">
        <v>620000</v>
      </c>
      <c r="F36" s="3"/>
      <c r="G36" s="3">
        <v>20159718312</v>
      </c>
      <c r="H36" s="3"/>
      <c r="I36" s="3">
        <v>25712494920</v>
      </c>
      <c r="J36" s="3"/>
      <c r="K36" s="3">
        <v>0</v>
      </c>
      <c r="L36" s="3"/>
      <c r="M36" s="3">
        <v>0</v>
      </c>
      <c r="N36" s="3"/>
      <c r="O36" s="3">
        <v>-620000</v>
      </c>
      <c r="P36" s="3"/>
      <c r="Q36" s="3">
        <v>22605543858</v>
      </c>
      <c r="R36" s="3"/>
      <c r="S36" s="3">
        <v>0</v>
      </c>
      <c r="T36" s="3"/>
      <c r="U36" s="3">
        <v>0</v>
      </c>
      <c r="V36" s="3"/>
      <c r="W36" s="3">
        <v>0</v>
      </c>
      <c r="X36" s="3"/>
      <c r="Y36" s="3">
        <v>0</v>
      </c>
      <c r="AA36" s="8">
        <f>Y36/'سرمایه گذاری ها'!$O$19</f>
        <v>0</v>
      </c>
    </row>
    <row r="37" spans="3:27" ht="22.5" customHeight="1" x14ac:dyDescent="0.55000000000000004">
      <c r="C37" s="2" t="s">
        <v>176</v>
      </c>
      <c r="D37" s="104"/>
      <c r="E37" s="3">
        <v>70000</v>
      </c>
      <c r="F37" s="3"/>
      <c r="G37" s="3">
        <v>3006463493</v>
      </c>
      <c r="H37" s="3"/>
      <c r="I37" s="3">
        <v>2853619335</v>
      </c>
      <c r="J37" s="3"/>
      <c r="K37" s="3">
        <v>0</v>
      </c>
      <c r="L37" s="3"/>
      <c r="M37" s="3">
        <v>0</v>
      </c>
      <c r="N37" s="3"/>
      <c r="O37" s="3">
        <v>-70000</v>
      </c>
      <c r="P37" s="3"/>
      <c r="Q37" s="3">
        <v>2900731435</v>
      </c>
      <c r="R37" s="3"/>
      <c r="S37" s="3">
        <v>0</v>
      </c>
      <c r="T37" s="3"/>
      <c r="U37" s="3">
        <v>0</v>
      </c>
      <c r="V37" s="3"/>
      <c r="W37" s="3">
        <v>0</v>
      </c>
      <c r="X37" s="3"/>
      <c r="Y37" s="3">
        <v>0</v>
      </c>
      <c r="AA37" s="8">
        <f>Y37/'سرمایه گذاری ها'!$O$19</f>
        <v>0</v>
      </c>
    </row>
    <row r="38" spans="3:27" ht="21.75" thickBot="1" x14ac:dyDescent="0.6">
      <c r="C38" s="2" t="s">
        <v>88</v>
      </c>
      <c r="E38" s="9">
        <f t="shared" ref="E38:AA38" si="0">SUM(E11:E37)</f>
        <v>73530935</v>
      </c>
      <c r="F38" s="9">
        <f t="shared" si="0"/>
        <v>0</v>
      </c>
      <c r="G38" s="9">
        <f t="shared" si="0"/>
        <v>858971617801</v>
      </c>
      <c r="H38" s="9">
        <f t="shared" si="0"/>
        <v>0</v>
      </c>
      <c r="I38" s="9">
        <f t="shared" si="0"/>
        <v>900465575151.52332</v>
      </c>
      <c r="J38" s="9">
        <f t="shared" si="0"/>
        <v>0</v>
      </c>
      <c r="K38" s="9">
        <f t="shared" si="0"/>
        <v>2011857</v>
      </c>
      <c r="L38" s="9">
        <f t="shared" si="0"/>
        <v>0</v>
      </c>
      <c r="M38" s="9">
        <f t="shared" si="0"/>
        <v>34563645806</v>
      </c>
      <c r="N38" s="9">
        <f t="shared" si="0"/>
        <v>0</v>
      </c>
      <c r="O38" s="9">
        <f t="shared" si="0"/>
        <v>-11003419</v>
      </c>
      <c r="P38" s="9">
        <f t="shared" si="0"/>
        <v>0</v>
      </c>
      <c r="Q38" s="9">
        <f t="shared" si="0"/>
        <v>126960828408</v>
      </c>
      <c r="R38" s="9">
        <f t="shared" si="0"/>
        <v>0</v>
      </c>
      <c r="S38" s="9">
        <f t="shared" si="0"/>
        <v>64539373</v>
      </c>
      <c r="T38" s="9">
        <f t="shared" si="0"/>
        <v>0</v>
      </c>
      <c r="U38" s="9">
        <f t="shared" si="0"/>
        <v>879909</v>
      </c>
      <c r="V38" s="9">
        <f t="shared" si="0"/>
        <v>0</v>
      </c>
      <c r="W38" s="9">
        <f t="shared" si="0"/>
        <v>753147947601</v>
      </c>
      <c r="X38" s="9">
        <f t="shared" si="0"/>
        <v>0</v>
      </c>
      <c r="Y38" s="9">
        <f t="shared" si="0"/>
        <v>730343832585.55151</v>
      </c>
      <c r="Z38" s="3">
        <f t="shared" si="0"/>
        <v>0</v>
      </c>
      <c r="AA38" s="31">
        <f t="shared" si="0"/>
        <v>0.98556058189294504</v>
      </c>
    </row>
    <row r="39" spans="3:27" ht="21.75" thickTop="1" x14ac:dyDescent="0.55000000000000004">
      <c r="AA39" s="8"/>
    </row>
    <row r="40" spans="3:27" ht="30.75" customHeight="1" x14ac:dyDescent="0.95">
      <c r="O40" s="56">
        <v>2</v>
      </c>
    </row>
  </sheetData>
  <sortState xmlns:xlrd2="http://schemas.microsoft.com/office/spreadsheetml/2017/richdata2" ref="C11:AA37">
    <sortCondition descending="1" ref="Y11:Y37"/>
  </sortState>
  <mergeCells count="29"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8:C10"/>
    <mergeCell ref="E9:E10"/>
    <mergeCell ref="G9:G10"/>
    <mergeCell ref="I9:I10"/>
    <mergeCell ref="E8:I8"/>
  </mergeCells>
  <printOptions horizontalCentered="1" verticalCentered="1"/>
  <pageMargins left="0" right="0" top="0" bottom="0" header="0" footer="0"/>
  <pageSetup paperSize="9" scale="42" orientation="landscape" r:id="rId1"/>
  <rowBreaks count="1" manualBreakCount="1">
    <brk id="2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B17"/>
  <sheetViews>
    <sheetView rightToLeft="1" view="pageBreakPreview" zoomScale="60" zoomScaleNormal="100" workbookViewId="0">
      <selection activeCell="D8" sqref="D8:J8"/>
    </sheetView>
  </sheetViews>
  <sheetFormatPr defaultRowHeight="21" x14ac:dyDescent="0.6"/>
  <cols>
    <col min="1" max="1" width="4.5703125" style="1" customWidth="1"/>
    <col min="2" max="2" width="13.7109375" style="1" bestFit="1" customWidth="1"/>
    <col min="3" max="3" width="1" style="1" customWidth="1"/>
    <col min="4" max="4" width="22.5703125" style="1" bestFit="1" customWidth="1"/>
    <col min="5" max="5" width="1" style="1" customWidth="1"/>
    <col min="6" max="6" width="16.28515625" style="1" bestFit="1" customWidth="1"/>
    <col min="7" max="7" width="1" style="1" customWidth="1"/>
    <col min="8" max="8" width="15.85546875" style="1" bestFit="1" customWidth="1"/>
    <col min="9" max="9" width="1" style="1" customWidth="1"/>
    <col min="10" max="10" width="11.85546875" style="1" bestFit="1" customWidth="1"/>
    <col min="11" max="11" width="1" style="1" customWidth="1"/>
    <col min="12" max="12" width="22.5703125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1.8554687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08" t="s">
        <v>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</row>
    <row r="3" spans="2:28" ht="30" x14ac:dyDescent="0.6">
      <c r="B3" s="108" t="s">
        <v>1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</row>
    <row r="4" spans="2:28" ht="30" x14ac:dyDescent="0.6">
      <c r="B4" s="108" t="s">
        <v>181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</row>
    <row r="5" spans="2:28" s="2" customFormat="1" ht="30" x14ac:dyDescent="0.55000000000000004">
      <c r="B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2:28" s="2" customFormat="1" ht="30" x14ac:dyDescent="0.55000000000000004">
      <c r="B6" s="13" t="s">
        <v>102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8" spans="2:28" ht="24" customHeight="1" x14ac:dyDescent="0.6">
      <c r="B8" s="19"/>
      <c r="C8" s="14"/>
      <c r="D8" s="118" t="s">
        <v>177</v>
      </c>
      <c r="E8" s="118" t="s">
        <v>3</v>
      </c>
      <c r="F8" s="118" t="s">
        <v>3</v>
      </c>
      <c r="G8" s="118" t="s">
        <v>3</v>
      </c>
      <c r="H8" s="118" t="s">
        <v>3</v>
      </c>
      <c r="I8" s="118" t="s">
        <v>3</v>
      </c>
      <c r="J8" s="118" t="s">
        <v>3</v>
      </c>
      <c r="K8" s="14"/>
      <c r="L8" s="118" t="s">
        <v>182</v>
      </c>
      <c r="M8" s="118" t="s">
        <v>5</v>
      </c>
      <c r="N8" s="118" t="s">
        <v>5</v>
      </c>
      <c r="O8" s="118" t="s">
        <v>5</v>
      </c>
      <c r="P8" s="118" t="s">
        <v>5</v>
      </c>
      <c r="Q8" s="118" t="s">
        <v>5</v>
      </c>
      <c r="R8" s="118" t="s">
        <v>5</v>
      </c>
      <c r="S8" s="14"/>
    </row>
    <row r="9" spans="2:28" ht="30" x14ac:dyDescent="0.6">
      <c r="B9" s="20" t="s">
        <v>2</v>
      </c>
      <c r="C9" s="14"/>
      <c r="D9" s="17" t="s">
        <v>16</v>
      </c>
      <c r="E9" s="18"/>
      <c r="F9" s="17" t="s">
        <v>17</v>
      </c>
      <c r="G9" s="18"/>
      <c r="H9" s="17" t="s">
        <v>18</v>
      </c>
      <c r="I9" s="18"/>
      <c r="J9" s="17" t="s">
        <v>19</v>
      </c>
      <c r="K9" s="14"/>
      <c r="L9" s="17" t="s">
        <v>16</v>
      </c>
      <c r="M9" s="18"/>
      <c r="N9" s="17" t="s">
        <v>17</v>
      </c>
      <c r="O9" s="18"/>
      <c r="P9" s="17" t="s">
        <v>18</v>
      </c>
      <c r="Q9" s="18"/>
      <c r="R9" s="17" t="s">
        <v>19</v>
      </c>
      <c r="S9" s="14"/>
    </row>
    <row r="10" spans="2:28" x14ac:dyDescent="0.6">
      <c r="D10" s="70">
        <v>0</v>
      </c>
      <c r="E10" s="70"/>
      <c r="F10" s="70">
        <v>0</v>
      </c>
      <c r="G10" s="70"/>
      <c r="H10" s="70">
        <v>0</v>
      </c>
      <c r="I10" s="70"/>
      <c r="J10" s="70">
        <v>0</v>
      </c>
      <c r="K10" s="70"/>
      <c r="L10" s="70">
        <v>0</v>
      </c>
      <c r="M10" s="70"/>
      <c r="N10" s="70">
        <v>0</v>
      </c>
      <c r="O10" s="70"/>
      <c r="P10" s="70">
        <v>0</v>
      </c>
      <c r="Q10" s="70"/>
      <c r="R10" s="70">
        <v>0</v>
      </c>
    </row>
    <row r="11" spans="2:28" ht="26.25" customHeight="1" thickBot="1" x14ac:dyDescent="0.65">
      <c r="B11" s="21" t="s">
        <v>88</v>
      </c>
      <c r="D11" s="71">
        <v>0</v>
      </c>
      <c r="E11" s="70"/>
      <c r="F11" s="71">
        <v>0</v>
      </c>
      <c r="G11" s="70"/>
      <c r="H11" s="71">
        <v>0</v>
      </c>
      <c r="I11" s="70"/>
      <c r="J11" s="71">
        <v>0</v>
      </c>
      <c r="K11" s="70"/>
      <c r="L11" s="71">
        <v>0</v>
      </c>
      <c r="M11" s="70"/>
      <c r="N11" s="71">
        <v>0</v>
      </c>
      <c r="O11" s="70"/>
      <c r="P11" s="71">
        <v>0</v>
      </c>
      <c r="Q11" s="70"/>
      <c r="R11" s="71">
        <v>0</v>
      </c>
    </row>
    <row r="12" spans="2:28" ht="21.75" thickTop="1" x14ac:dyDescent="0.6"/>
    <row r="17" spans="10:10" ht="30" x14ac:dyDescent="0.75">
      <c r="J17" s="55">
        <v>3</v>
      </c>
    </row>
  </sheetData>
  <mergeCells count="5">
    <mergeCell ref="B2:S2"/>
    <mergeCell ref="B3:S3"/>
    <mergeCell ref="B4:S4"/>
    <mergeCell ref="L8:R8"/>
    <mergeCell ref="D8:J8"/>
  </mergeCells>
  <printOptions horizontalCentered="1" verticalCentered="1"/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M26"/>
  <sheetViews>
    <sheetView rightToLeft="1" view="pageBreakPreview" zoomScale="55" zoomScaleNormal="70" zoomScaleSheetLayoutView="55" workbookViewId="0">
      <selection activeCell="P21" sqref="P21"/>
    </sheetView>
  </sheetViews>
  <sheetFormatPr defaultRowHeight="21" x14ac:dyDescent="0.6"/>
  <cols>
    <col min="1" max="1" width="4.7109375" style="1" customWidth="1"/>
    <col min="2" max="2" width="46.28515625" style="1" bestFit="1" customWidth="1"/>
    <col min="3" max="3" width="1" style="1" customWidth="1"/>
    <col min="4" max="4" width="14.28515625" style="1" customWidth="1"/>
    <col min="5" max="5" width="1" style="1" customWidth="1"/>
    <col min="6" max="6" width="13.7109375" style="1" customWidth="1"/>
    <col min="7" max="7" width="1" style="1" customWidth="1"/>
    <col min="8" max="8" width="17" style="1" bestFit="1" customWidth="1"/>
    <col min="9" max="9" width="1" style="1" customWidth="1"/>
    <col min="10" max="10" width="19.140625" style="1" bestFit="1" customWidth="1"/>
    <col min="11" max="11" width="1" style="1" customWidth="1"/>
    <col min="12" max="12" width="11.85546875" style="1" bestFit="1" customWidth="1"/>
    <col min="13" max="13" width="1" style="1" customWidth="1"/>
    <col min="14" max="14" width="12" style="1" bestFit="1" customWidth="1"/>
    <col min="15" max="15" width="1" style="1" customWidth="1"/>
    <col min="16" max="16" width="12.28515625" style="1" bestFit="1" customWidth="1"/>
    <col min="17" max="17" width="1" style="1" customWidth="1"/>
    <col min="18" max="18" width="24.140625" style="1" bestFit="1" customWidth="1"/>
    <col min="19" max="19" width="1" style="1" customWidth="1"/>
    <col min="20" max="20" width="25.5703125" style="1" bestFit="1" customWidth="1"/>
    <col min="21" max="21" width="1" style="1" customWidth="1"/>
    <col min="22" max="22" width="10.7109375" style="1" bestFit="1" customWidth="1"/>
    <col min="23" max="23" width="1" style="1" customWidth="1"/>
    <col min="24" max="24" width="22.5703125" style="1" bestFit="1" customWidth="1"/>
    <col min="25" max="25" width="1" style="1" customWidth="1"/>
    <col min="26" max="26" width="13.28515625" style="1" customWidth="1"/>
    <col min="27" max="27" width="1" style="1" customWidth="1"/>
    <col min="28" max="28" width="22.5703125" style="1" bestFit="1" customWidth="1"/>
    <col min="29" max="29" width="1" style="1" customWidth="1"/>
    <col min="30" max="30" width="21.7109375" style="1" bestFit="1" customWidth="1"/>
    <col min="31" max="31" width="1" style="1" customWidth="1"/>
    <col min="32" max="32" width="19.5703125" style="1" customWidth="1"/>
    <col min="33" max="33" width="1" style="1" customWidth="1"/>
    <col min="34" max="34" width="23.140625" style="1" customWidth="1"/>
    <col min="35" max="35" width="1" style="1" customWidth="1"/>
    <col min="36" max="36" width="25.42578125" style="1" bestFit="1" customWidth="1"/>
    <col min="37" max="37" width="1" style="1" customWidth="1"/>
    <col min="38" max="38" width="27" style="1" customWidth="1"/>
    <col min="39" max="39" width="1" style="1" customWidth="1"/>
    <col min="40" max="40" width="9.140625" style="1" customWidth="1"/>
    <col min="41" max="16384" width="9.140625" style="1"/>
  </cols>
  <sheetData>
    <row r="2" spans="2:38" ht="39" x14ac:dyDescent="0.6">
      <c r="B2" s="120" t="s">
        <v>0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</row>
    <row r="3" spans="2:38" ht="39" x14ac:dyDescent="0.6">
      <c r="B3" s="120" t="s">
        <v>1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0"/>
    </row>
    <row r="4" spans="2:38" ht="39" x14ac:dyDescent="0.6">
      <c r="B4" s="120" t="s">
        <v>181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</row>
    <row r="5" spans="2:38" s="2" customFormat="1" ht="230.25" customHeight="1" x14ac:dyDescent="0.55000000000000004">
      <c r="B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2:38" s="2" customFormat="1" ht="30" x14ac:dyDescent="0.55000000000000004">
      <c r="B6" s="13" t="s">
        <v>103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8" spans="2:38" ht="30" x14ac:dyDescent="0.6">
      <c r="B8" s="108" t="s">
        <v>20</v>
      </c>
      <c r="C8" s="108" t="s">
        <v>20</v>
      </c>
      <c r="D8" s="108" t="s">
        <v>20</v>
      </c>
      <c r="E8" s="108" t="s">
        <v>20</v>
      </c>
      <c r="F8" s="108" t="s">
        <v>20</v>
      </c>
      <c r="G8" s="108" t="s">
        <v>20</v>
      </c>
      <c r="H8" s="108" t="s">
        <v>20</v>
      </c>
      <c r="I8" s="108" t="s">
        <v>20</v>
      </c>
      <c r="J8" s="108" t="s">
        <v>20</v>
      </c>
      <c r="K8" s="108" t="s">
        <v>20</v>
      </c>
      <c r="L8" s="108" t="s">
        <v>20</v>
      </c>
      <c r="M8" s="108" t="s">
        <v>20</v>
      </c>
      <c r="N8" s="108" t="s">
        <v>20</v>
      </c>
      <c r="P8" s="108" t="s">
        <v>177</v>
      </c>
      <c r="Q8" s="108" t="s">
        <v>3</v>
      </c>
      <c r="R8" s="108" t="s">
        <v>3</v>
      </c>
      <c r="S8" s="108" t="s">
        <v>3</v>
      </c>
      <c r="T8" s="108" t="s">
        <v>3</v>
      </c>
      <c r="V8" s="108" t="s">
        <v>4</v>
      </c>
      <c r="W8" s="108" t="s">
        <v>4</v>
      </c>
      <c r="X8" s="108" t="s">
        <v>4</v>
      </c>
      <c r="Y8" s="108" t="s">
        <v>4</v>
      </c>
      <c r="Z8" s="108" t="s">
        <v>4</v>
      </c>
      <c r="AA8" s="108" t="s">
        <v>4</v>
      </c>
      <c r="AB8" s="108" t="s">
        <v>4</v>
      </c>
      <c r="AD8" s="108" t="s">
        <v>182</v>
      </c>
      <c r="AE8" s="108" t="s">
        <v>5</v>
      </c>
      <c r="AF8" s="108" t="s">
        <v>5</v>
      </c>
      <c r="AG8" s="108" t="s">
        <v>5</v>
      </c>
      <c r="AH8" s="108" t="s">
        <v>5</v>
      </c>
      <c r="AI8" s="108" t="s">
        <v>5</v>
      </c>
      <c r="AJ8" s="108" t="s">
        <v>5</v>
      </c>
      <c r="AK8" s="108" t="s">
        <v>5</v>
      </c>
      <c r="AL8" s="108" t="s">
        <v>5</v>
      </c>
    </row>
    <row r="9" spans="2:38" s="15" customFormat="1" ht="45.75" customHeight="1" x14ac:dyDescent="0.6">
      <c r="B9" s="111" t="s">
        <v>21</v>
      </c>
      <c r="C9" s="22"/>
      <c r="D9" s="111" t="s">
        <v>22</v>
      </c>
      <c r="E9" s="22"/>
      <c r="F9" s="111" t="s">
        <v>23</v>
      </c>
      <c r="G9" s="22"/>
      <c r="H9" s="111" t="s">
        <v>24</v>
      </c>
      <c r="I9" s="22"/>
      <c r="J9" s="111" t="s">
        <v>25</v>
      </c>
      <c r="K9" s="22"/>
      <c r="L9" s="111" t="s">
        <v>26</v>
      </c>
      <c r="M9" s="22"/>
      <c r="N9" s="111" t="s">
        <v>19</v>
      </c>
      <c r="P9" s="111" t="s">
        <v>6</v>
      </c>
      <c r="Q9" s="22"/>
      <c r="R9" s="111" t="s">
        <v>7</v>
      </c>
      <c r="S9" s="22"/>
      <c r="T9" s="111" t="s">
        <v>8</v>
      </c>
      <c r="V9" s="111" t="s">
        <v>9</v>
      </c>
      <c r="W9" s="111" t="s">
        <v>9</v>
      </c>
      <c r="X9" s="111" t="s">
        <v>9</v>
      </c>
      <c r="Z9" s="111" t="s">
        <v>10</v>
      </c>
      <c r="AA9" s="111" t="s">
        <v>10</v>
      </c>
      <c r="AB9" s="111" t="s">
        <v>10</v>
      </c>
      <c r="AD9" s="111" t="s">
        <v>6</v>
      </c>
      <c r="AE9" s="22"/>
      <c r="AF9" s="111" t="s">
        <v>27</v>
      </c>
      <c r="AG9" s="22"/>
      <c r="AH9" s="111" t="s">
        <v>7</v>
      </c>
      <c r="AI9" s="22"/>
      <c r="AJ9" s="111" t="s">
        <v>8</v>
      </c>
      <c r="AK9" s="22"/>
      <c r="AL9" s="111" t="s">
        <v>12</v>
      </c>
    </row>
    <row r="10" spans="2:38" s="15" customFormat="1" x14ac:dyDescent="0.6">
      <c r="B10" s="112" t="s">
        <v>21</v>
      </c>
      <c r="C10" s="23"/>
      <c r="D10" s="112" t="s">
        <v>22</v>
      </c>
      <c r="E10" s="23"/>
      <c r="F10" s="112" t="s">
        <v>23</v>
      </c>
      <c r="G10" s="23"/>
      <c r="H10" s="112" t="s">
        <v>24</v>
      </c>
      <c r="I10" s="23"/>
      <c r="J10" s="112" t="s">
        <v>25</v>
      </c>
      <c r="K10" s="23"/>
      <c r="L10" s="112" t="s">
        <v>26</v>
      </c>
      <c r="M10" s="23"/>
      <c r="N10" s="112" t="s">
        <v>19</v>
      </c>
      <c r="P10" s="112" t="s">
        <v>6</v>
      </c>
      <c r="Q10" s="23"/>
      <c r="R10" s="112" t="s">
        <v>7</v>
      </c>
      <c r="S10" s="23"/>
      <c r="T10" s="112" t="s">
        <v>8</v>
      </c>
      <c r="V10" s="112" t="s">
        <v>6</v>
      </c>
      <c r="W10" s="23"/>
      <c r="X10" s="112" t="s">
        <v>7</v>
      </c>
      <c r="Z10" s="112" t="s">
        <v>6</v>
      </c>
      <c r="AA10" s="23"/>
      <c r="AB10" s="112" t="s">
        <v>13</v>
      </c>
      <c r="AD10" s="112" t="s">
        <v>6</v>
      </c>
      <c r="AE10" s="23"/>
      <c r="AF10" s="112" t="s">
        <v>27</v>
      </c>
      <c r="AG10" s="23"/>
      <c r="AH10" s="112" t="s">
        <v>7</v>
      </c>
      <c r="AI10" s="23"/>
      <c r="AJ10" s="112" t="s">
        <v>8</v>
      </c>
      <c r="AK10" s="23"/>
      <c r="AL10" s="112" t="s">
        <v>12</v>
      </c>
    </row>
    <row r="11" spans="2:38" s="15" customFormat="1" ht="30" x14ac:dyDescent="0.75">
      <c r="B11" s="73" t="s">
        <v>117</v>
      </c>
      <c r="C11" s="104"/>
      <c r="D11" s="73" t="s">
        <v>118</v>
      </c>
      <c r="E11" s="73"/>
      <c r="F11" s="73" t="s">
        <v>118</v>
      </c>
      <c r="G11" s="104"/>
      <c r="H11" s="73" t="s">
        <v>119</v>
      </c>
      <c r="I11" s="73"/>
      <c r="J11" s="73" t="s">
        <v>120</v>
      </c>
      <c r="K11" s="104"/>
      <c r="L11" s="73">
        <v>18</v>
      </c>
      <c r="M11" s="73"/>
      <c r="N11" s="73">
        <v>18</v>
      </c>
      <c r="O11" s="73"/>
      <c r="P11" s="106">
        <v>5400</v>
      </c>
      <c r="Q11" s="106"/>
      <c r="R11" s="106">
        <v>5184939600</v>
      </c>
      <c r="S11" s="106"/>
      <c r="T11" s="106">
        <v>5399021250</v>
      </c>
      <c r="U11" s="106"/>
      <c r="V11" s="106">
        <v>0</v>
      </c>
      <c r="W11" s="106"/>
      <c r="X11" s="106">
        <v>0</v>
      </c>
      <c r="Y11" s="106"/>
      <c r="Z11" s="106">
        <v>0</v>
      </c>
      <c r="AA11" s="106"/>
      <c r="AB11" s="106">
        <v>0</v>
      </c>
      <c r="AC11" s="106"/>
      <c r="AD11" s="106">
        <v>5400</v>
      </c>
      <c r="AE11" s="106"/>
      <c r="AF11" s="106">
        <v>1000000</v>
      </c>
      <c r="AG11" s="106"/>
      <c r="AH11" s="106">
        <v>5184939600</v>
      </c>
      <c r="AI11" s="106"/>
      <c r="AJ11" s="106">
        <v>5399021250</v>
      </c>
      <c r="AK11" s="1"/>
      <c r="AL11" s="79">
        <f>AJ11/'سرمایه گذاری ها'!$O$19</f>
        <v>7.285695158080318E-3</v>
      </c>
    </row>
    <row r="12" spans="2:38" s="15" customFormat="1" ht="30" x14ac:dyDescent="0.75">
      <c r="B12" s="73" t="s">
        <v>183</v>
      </c>
      <c r="C12" s="104"/>
      <c r="D12" s="73" t="s">
        <v>118</v>
      </c>
      <c r="E12" s="73"/>
      <c r="F12" s="73" t="s">
        <v>118</v>
      </c>
      <c r="G12" s="104"/>
      <c r="H12" s="73" t="s">
        <v>184</v>
      </c>
      <c r="I12" s="73"/>
      <c r="J12" s="73" t="s">
        <v>185</v>
      </c>
      <c r="K12" s="104"/>
      <c r="L12" s="73">
        <v>0</v>
      </c>
      <c r="M12" s="73"/>
      <c r="N12" s="73">
        <v>0</v>
      </c>
      <c r="O12" s="73"/>
      <c r="P12" s="106">
        <v>0</v>
      </c>
      <c r="Q12" s="106"/>
      <c r="R12" s="106">
        <v>0</v>
      </c>
      <c r="S12" s="106"/>
      <c r="T12" s="106">
        <v>0</v>
      </c>
      <c r="U12" s="106"/>
      <c r="V12" s="106">
        <v>4000</v>
      </c>
      <c r="W12" s="106"/>
      <c r="X12" s="106">
        <v>2996322983</v>
      </c>
      <c r="Y12" s="106"/>
      <c r="Z12" s="106">
        <v>0</v>
      </c>
      <c r="AA12" s="106"/>
      <c r="AB12" s="106">
        <v>0</v>
      </c>
      <c r="AC12" s="106"/>
      <c r="AD12" s="106">
        <v>4000</v>
      </c>
      <c r="AE12" s="106"/>
      <c r="AF12" s="106">
        <v>764660</v>
      </c>
      <c r="AG12" s="106"/>
      <c r="AH12" s="106">
        <v>2996322983</v>
      </c>
      <c r="AI12" s="106"/>
      <c r="AJ12" s="106">
        <v>3058085621</v>
      </c>
      <c r="AK12" s="1"/>
      <c r="AL12" s="79">
        <f>AJ12/'سرمایه گذاری ها'!$O$19</f>
        <v>4.1267256730865322E-3</v>
      </c>
    </row>
    <row r="13" spans="2:38" s="15" customFormat="1" ht="30" x14ac:dyDescent="0.75">
      <c r="B13" s="73" t="s">
        <v>123</v>
      </c>
      <c r="C13" s="104"/>
      <c r="D13" s="73" t="s">
        <v>118</v>
      </c>
      <c r="E13" s="73"/>
      <c r="F13" s="73" t="s">
        <v>118</v>
      </c>
      <c r="G13" s="104"/>
      <c r="H13" s="73" t="s">
        <v>124</v>
      </c>
      <c r="I13" s="73"/>
      <c r="J13" s="73" t="s">
        <v>125</v>
      </c>
      <c r="K13" s="104"/>
      <c r="L13" s="73">
        <v>0</v>
      </c>
      <c r="M13" s="73"/>
      <c r="N13" s="73">
        <v>0</v>
      </c>
      <c r="O13" s="73"/>
      <c r="P13" s="106">
        <v>97</v>
      </c>
      <c r="Q13" s="106"/>
      <c r="R13" s="106">
        <v>59149097</v>
      </c>
      <c r="S13" s="106"/>
      <c r="T13" s="106">
        <v>70021306</v>
      </c>
      <c r="U13" s="106"/>
      <c r="V13" s="106">
        <v>0</v>
      </c>
      <c r="W13" s="106"/>
      <c r="X13" s="106">
        <v>0</v>
      </c>
      <c r="Y13" s="106"/>
      <c r="Z13" s="106">
        <v>0</v>
      </c>
      <c r="AA13" s="106"/>
      <c r="AB13" s="106">
        <v>0</v>
      </c>
      <c r="AC13" s="106"/>
      <c r="AD13" s="106">
        <v>97</v>
      </c>
      <c r="AE13" s="106"/>
      <c r="AF13" s="106">
        <v>744880</v>
      </c>
      <c r="AG13" s="106"/>
      <c r="AH13" s="106">
        <v>59149097</v>
      </c>
      <c r="AI13" s="106"/>
      <c r="AJ13" s="106">
        <v>72240264</v>
      </c>
      <c r="AK13" s="1"/>
      <c r="AL13" s="79">
        <f>AJ13/'سرمایه گذاری ها'!$O$19</f>
        <v>9.7484436025000628E-5</v>
      </c>
    </row>
    <row r="14" spans="2:38" s="15" customFormat="1" ht="30" x14ac:dyDescent="0.75">
      <c r="B14" s="73" t="s">
        <v>126</v>
      </c>
      <c r="C14" s="104"/>
      <c r="D14" s="73" t="s">
        <v>118</v>
      </c>
      <c r="E14" s="73"/>
      <c r="F14" s="73" t="s">
        <v>118</v>
      </c>
      <c r="G14" s="104"/>
      <c r="H14" s="73" t="s">
        <v>140</v>
      </c>
      <c r="I14" s="73"/>
      <c r="J14" s="73" t="s">
        <v>141</v>
      </c>
      <c r="K14" s="104"/>
      <c r="L14" s="73">
        <v>0</v>
      </c>
      <c r="M14" s="73"/>
      <c r="N14" s="73">
        <v>0</v>
      </c>
      <c r="O14" s="73"/>
      <c r="P14" s="106">
        <v>77</v>
      </c>
      <c r="Q14" s="106"/>
      <c r="R14" s="106">
        <v>51296429</v>
      </c>
      <c r="S14" s="106"/>
      <c r="T14" s="106">
        <v>59513291</v>
      </c>
      <c r="U14" s="106"/>
      <c r="V14" s="106">
        <v>0</v>
      </c>
      <c r="W14" s="106"/>
      <c r="X14" s="106">
        <v>0</v>
      </c>
      <c r="Y14" s="106"/>
      <c r="Z14" s="106">
        <v>0</v>
      </c>
      <c r="AA14" s="106"/>
      <c r="AB14" s="106">
        <v>0</v>
      </c>
      <c r="AC14" s="106"/>
      <c r="AD14" s="106">
        <v>77</v>
      </c>
      <c r="AE14" s="106"/>
      <c r="AF14" s="106">
        <v>796050</v>
      </c>
      <c r="AG14" s="106"/>
      <c r="AH14" s="106">
        <v>51296429</v>
      </c>
      <c r="AI14" s="106"/>
      <c r="AJ14" s="106">
        <v>61284740</v>
      </c>
      <c r="AK14" s="1"/>
      <c r="AL14" s="79">
        <f>AJ14/'سرمایه گذاری ها'!$O$19</f>
        <v>8.2700532709000017E-5</v>
      </c>
    </row>
    <row r="15" spans="2:38" s="15" customFormat="1" ht="30" x14ac:dyDescent="0.75">
      <c r="B15" s="73" t="s">
        <v>148</v>
      </c>
      <c r="C15" s="104"/>
      <c r="D15" s="73" t="s">
        <v>118</v>
      </c>
      <c r="E15" s="73"/>
      <c r="F15" s="73" t="s">
        <v>118</v>
      </c>
      <c r="G15" s="104"/>
      <c r="H15" s="73" t="s">
        <v>149</v>
      </c>
      <c r="I15" s="73"/>
      <c r="J15" s="73" t="s">
        <v>150</v>
      </c>
      <c r="K15" s="104"/>
      <c r="L15" s="73">
        <v>0</v>
      </c>
      <c r="M15" s="73"/>
      <c r="N15" s="73">
        <v>0</v>
      </c>
      <c r="O15" s="73"/>
      <c r="P15" s="106">
        <v>5000</v>
      </c>
      <c r="Q15" s="106"/>
      <c r="R15" s="106">
        <v>4091096572</v>
      </c>
      <c r="S15" s="106"/>
      <c r="T15" s="106">
        <v>4495335072</v>
      </c>
      <c r="U15" s="106"/>
      <c r="V15" s="106">
        <v>0</v>
      </c>
      <c r="W15" s="106"/>
      <c r="X15" s="106">
        <v>0</v>
      </c>
      <c r="Y15" s="106"/>
      <c r="Z15" s="106">
        <v>5000</v>
      </c>
      <c r="AA15" s="106"/>
      <c r="AB15" s="106">
        <v>4555174225</v>
      </c>
      <c r="AC15" s="106"/>
      <c r="AD15" s="106">
        <v>0</v>
      </c>
      <c r="AE15" s="106"/>
      <c r="AF15" s="106">
        <v>0</v>
      </c>
      <c r="AG15" s="106"/>
      <c r="AH15" s="106">
        <v>0</v>
      </c>
      <c r="AI15" s="106"/>
      <c r="AJ15" s="106">
        <v>0</v>
      </c>
      <c r="AK15" s="1"/>
      <c r="AL15" s="79">
        <f>AJ15/'سرمایه گذاری ها'!$O$19</f>
        <v>0</v>
      </c>
    </row>
    <row r="16" spans="2:38" s="15" customFormat="1" ht="30" x14ac:dyDescent="0.75">
      <c r="B16" s="73" t="s">
        <v>186</v>
      </c>
      <c r="C16" s="104"/>
      <c r="D16" s="73" t="s">
        <v>118</v>
      </c>
      <c r="E16" s="73"/>
      <c r="F16" s="73" t="s">
        <v>118</v>
      </c>
      <c r="G16" s="104"/>
      <c r="H16" s="73" t="s">
        <v>184</v>
      </c>
      <c r="I16" s="73"/>
      <c r="J16" s="73" t="s">
        <v>187</v>
      </c>
      <c r="K16" s="104"/>
      <c r="L16" s="73">
        <v>0</v>
      </c>
      <c r="M16" s="73"/>
      <c r="N16" s="73">
        <v>0</v>
      </c>
      <c r="O16" s="73"/>
      <c r="P16" s="106">
        <v>0</v>
      </c>
      <c r="Q16" s="106"/>
      <c r="R16" s="106">
        <v>0</v>
      </c>
      <c r="S16" s="106"/>
      <c r="T16" s="106">
        <v>0</v>
      </c>
      <c r="U16" s="106"/>
      <c r="V16" s="106">
        <v>5000</v>
      </c>
      <c r="W16" s="106"/>
      <c r="X16" s="106">
        <v>3552243723</v>
      </c>
      <c r="Y16" s="106"/>
      <c r="Z16" s="106">
        <v>5000</v>
      </c>
      <c r="AA16" s="106"/>
      <c r="AB16" s="106">
        <v>3584350220</v>
      </c>
      <c r="AC16" s="106"/>
      <c r="AD16" s="106">
        <v>0</v>
      </c>
      <c r="AE16" s="106"/>
      <c r="AF16" s="106">
        <v>0</v>
      </c>
      <c r="AG16" s="106"/>
      <c r="AH16" s="106">
        <v>0</v>
      </c>
      <c r="AI16" s="106"/>
      <c r="AJ16" s="106">
        <v>0</v>
      </c>
      <c r="AK16" s="1"/>
      <c r="AL16" s="79">
        <f>AJ16/'سرمایه گذاری ها'!$O$19</f>
        <v>0</v>
      </c>
    </row>
    <row r="17" spans="2:39" s="15" customFormat="1" ht="30" x14ac:dyDescent="0.75">
      <c r="B17" s="73" t="s">
        <v>188</v>
      </c>
      <c r="C17" s="104"/>
      <c r="D17" s="73" t="s">
        <v>118</v>
      </c>
      <c r="E17" s="73"/>
      <c r="F17" s="73" t="s">
        <v>118</v>
      </c>
      <c r="G17" s="104"/>
      <c r="H17" s="73" t="s">
        <v>189</v>
      </c>
      <c r="I17" s="73"/>
      <c r="J17" s="73" t="s">
        <v>190</v>
      </c>
      <c r="K17" s="104"/>
      <c r="L17" s="73">
        <v>0</v>
      </c>
      <c r="M17" s="73"/>
      <c r="N17" s="73">
        <v>0</v>
      </c>
      <c r="O17" s="73"/>
      <c r="P17" s="106">
        <v>0</v>
      </c>
      <c r="Q17" s="106"/>
      <c r="R17" s="106">
        <v>0</v>
      </c>
      <c r="S17" s="106"/>
      <c r="T17" s="106">
        <v>0</v>
      </c>
      <c r="U17" s="106"/>
      <c r="V17" s="106">
        <v>13200</v>
      </c>
      <c r="W17" s="106"/>
      <c r="X17" s="106">
        <v>8576764247</v>
      </c>
      <c r="Y17" s="106"/>
      <c r="Z17" s="106">
        <v>13200</v>
      </c>
      <c r="AA17" s="106"/>
      <c r="AB17" s="106">
        <v>8590322723</v>
      </c>
      <c r="AC17" s="106"/>
      <c r="AD17" s="106">
        <v>0</v>
      </c>
      <c r="AE17" s="106"/>
      <c r="AF17" s="106">
        <v>0</v>
      </c>
      <c r="AG17" s="106"/>
      <c r="AH17" s="106">
        <v>0</v>
      </c>
      <c r="AI17" s="106"/>
      <c r="AJ17" s="106">
        <v>0</v>
      </c>
      <c r="AK17" s="1"/>
      <c r="AL17" s="79">
        <f>AJ17/'سرمایه گذاری ها'!$O$19</f>
        <v>0</v>
      </c>
    </row>
    <row r="18" spans="2:39" s="15" customFormat="1" ht="30" x14ac:dyDescent="0.75">
      <c r="B18" s="73" t="s">
        <v>191</v>
      </c>
      <c r="C18" s="104"/>
      <c r="D18" s="73" t="s">
        <v>118</v>
      </c>
      <c r="E18" s="73"/>
      <c r="F18" s="73" t="s">
        <v>118</v>
      </c>
      <c r="G18" s="104"/>
      <c r="H18" s="73" t="s">
        <v>184</v>
      </c>
      <c r="I18" s="73"/>
      <c r="J18" s="73" t="s">
        <v>192</v>
      </c>
      <c r="K18" s="104"/>
      <c r="L18" s="73">
        <v>0</v>
      </c>
      <c r="M18" s="73"/>
      <c r="N18" s="73">
        <v>0</v>
      </c>
      <c r="O18" s="73"/>
      <c r="P18" s="106">
        <v>0</v>
      </c>
      <c r="Q18" s="106"/>
      <c r="R18" s="106">
        <v>0</v>
      </c>
      <c r="S18" s="106"/>
      <c r="T18" s="106">
        <v>0</v>
      </c>
      <c r="U18" s="106"/>
      <c r="V18" s="106">
        <v>2000</v>
      </c>
      <c r="W18" s="106"/>
      <c r="X18" s="106">
        <v>1474167143</v>
      </c>
      <c r="Y18" s="106"/>
      <c r="Z18" s="106">
        <v>2000</v>
      </c>
      <c r="AA18" s="106"/>
      <c r="AB18" s="106">
        <v>1486150591</v>
      </c>
      <c r="AC18" s="106"/>
      <c r="AD18" s="106">
        <v>0</v>
      </c>
      <c r="AE18" s="106"/>
      <c r="AF18" s="106">
        <v>0</v>
      </c>
      <c r="AG18" s="106"/>
      <c r="AH18" s="106">
        <v>0</v>
      </c>
      <c r="AI18" s="106"/>
      <c r="AJ18" s="106">
        <v>0</v>
      </c>
      <c r="AK18" s="1"/>
      <c r="AL18" s="79">
        <f>AJ18/'سرمایه گذاری ها'!$O$19</f>
        <v>0</v>
      </c>
    </row>
    <row r="19" spans="2:39" ht="30" x14ac:dyDescent="0.75"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4"/>
      <c r="W19" s="73"/>
      <c r="X19" s="73"/>
      <c r="Y19" s="73"/>
      <c r="Z19" s="74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L19" s="79"/>
    </row>
    <row r="20" spans="2:39" s="55" customFormat="1" ht="30.75" thickBot="1" x14ac:dyDescent="0.8">
      <c r="B20" s="119" t="s">
        <v>88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P20" s="78">
        <f>SUM(P11:P19)</f>
        <v>10574</v>
      </c>
      <c r="Q20" s="78">
        <f>SUM(Q11:Q19)</f>
        <v>0</v>
      </c>
      <c r="R20" s="78">
        <f>SUM(R11:R18)</f>
        <v>9386481698</v>
      </c>
      <c r="S20" s="78">
        <f>SUM(S11:S19)</f>
        <v>0</v>
      </c>
      <c r="T20" s="78">
        <f>SUM(T11:T18)</f>
        <v>10023890919</v>
      </c>
      <c r="U20" s="78">
        <f>SUM(U11:U19)</f>
        <v>0</v>
      </c>
      <c r="V20" s="78">
        <f>SUM(V11:V18)</f>
        <v>24200</v>
      </c>
      <c r="W20" s="78">
        <f>SUM(W11:W19)</f>
        <v>0</v>
      </c>
      <c r="X20" s="78">
        <f>SUM(X11:X18)</f>
        <v>16599498096</v>
      </c>
      <c r="Y20" s="78">
        <f>SUM(Y11:Y19)</f>
        <v>0</v>
      </c>
      <c r="Z20" s="78">
        <f>SUM(Z11:Z18)</f>
        <v>25200</v>
      </c>
      <c r="AA20" s="78">
        <f>SUM(AA11:AA19)</f>
        <v>0</v>
      </c>
      <c r="AB20" s="78">
        <f>SUM(AB11:AB18)</f>
        <v>18215997759</v>
      </c>
      <c r="AC20" s="78">
        <f>SUM(AC11:AC19)</f>
        <v>0</v>
      </c>
      <c r="AD20" s="78">
        <f>SUM(AD11:AD18)</f>
        <v>9574</v>
      </c>
      <c r="AE20" s="78">
        <f>SUM(AE11:AE19)</f>
        <v>0</v>
      </c>
      <c r="AF20" s="78"/>
      <c r="AG20" s="78">
        <f>SUM(AG11:AG19)</f>
        <v>0</v>
      </c>
      <c r="AH20" s="78">
        <f>SUM(AH11:AH19)</f>
        <v>8291708109</v>
      </c>
      <c r="AI20" s="59"/>
      <c r="AJ20" s="78">
        <f>SUM(AJ11:AJ19)</f>
        <v>8590631875</v>
      </c>
      <c r="AK20" s="59"/>
      <c r="AL20" s="82">
        <f>SUM(AL11:AL19)</f>
        <v>1.1592605799900851E-2</v>
      </c>
      <c r="AM20" s="55">
        <f>SUM(P20:AL20)</f>
        <v>71108278004.011597</v>
      </c>
    </row>
    <row r="21" spans="2:39" ht="21" customHeight="1" thickTop="1" x14ac:dyDescent="0.6"/>
    <row r="26" spans="2:39" ht="33" x14ac:dyDescent="0.8">
      <c r="T26" s="57">
        <v>4</v>
      </c>
    </row>
  </sheetData>
  <sortState xmlns:xlrd2="http://schemas.microsoft.com/office/spreadsheetml/2017/richdata2" ref="B11:AL18">
    <sortCondition descending="1" ref="AJ11:AJ18"/>
  </sortState>
  <mergeCells count="29">
    <mergeCell ref="B20:N20"/>
    <mergeCell ref="B2:AL2"/>
    <mergeCell ref="B3:AL3"/>
    <mergeCell ref="B4:AL4"/>
    <mergeCell ref="AF9:AF10"/>
    <mergeCell ref="AH9:AH10"/>
    <mergeCell ref="AJ9:AJ10"/>
    <mergeCell ref="AL9:AL10"/>
    <mergeCell ref="AD8:AL8"/>
    <mergeCell ref="Z10"/>
    <mergeCell ref="AB10"/>
    <mergeCell ref="Z9:AB9"/>
    <mergeCell ref="V8:AB8"/>
    <mergeCell ref="AD9:AD10"/>
    <mergeCell ref="T9:T10"/>
    <mergeCell ref="P8:T8"/>
    <mergeCell ref="V10"/>
    <mergeCell ref="X10"/>
    <mergeCell ref="V9:X9"/>
    <mergeCell ref="L9:L10"/>
    <mergeCell ref="N9:N10"/>
    <mergeCell ref="B8:N8"/>
    <mergeCell ref="P9:P10"/>
    <mergeCell ref="R9:R10"/>
    <mergeCell ref="B9:B10"/>
    <mergeCell ref="D9:D10"/>
    <mergeCell ref="F9:F10"/>
    <mergeCell ref="H9:H10"/>
    <mergeCell ref="J9:J10"/>
  </mergeCells>
  <printOptions horizontalCentered="1" verticalCentered="1"/>
  <pageMargins left="0.2" right="0.2" top="0" bottom="0" header="0" footer="0"/>
  <pageSetup paperSize="9" scale="3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F17"/>
  <sheetViews>
    <sheetView rightToLeft="1" view="pageBreakPreview" zoomScale="60" zoomScaleNormal="70" workbookViewId="0">
      <selection activeCell="L8" sqref="L8:P8"/>
    </sheetView>
  </sheetViews>
  <sheetFormatPr defaultRowHeight="21" x14ac:dyDescent="0.6"/>
  <cols>
    <col min="1" max="1" width="4.7109375" style="1" customWidth="1"/>
    <col min="2" max="2" width="58.42578125" style="1" bestFit="1" customWidth="1"/>
    <col min="3" max="3" width="1" style="1" customWidth="1"/>
    <col min="4" max="4" width="17.140625" style="1" customWidth="1"/>
    <col min="5" max="5" width="1" style="1" customWidth="1"/>
    <col min="6" max="6" width="11.7109375" style="1" bestFit="1" customWidth="1"/>
    <col min="7" max="7" width="1" style="1" customWidth="1"/>
    <col min="8" max="8" width="14.140625" style="1" bestFit="1" customWidth="1"/>
    <col min="9" max="9" width="1" style="1" customWidth="1"/>
    <col min="10" max="10" width="14" style="1" customWidth="1"/>
    <col min="11" max="11" width="1" style="1" customWidth="1"/>
    <col min="12" max="12" width="9.85546875" style="1" bestFit="1" customWidth="1"/>
    <col min="13" max="13" width="1" style="1" customWidth="1"/>
    <col min="14" max="14" width="20.140625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8" style="1" bestFit="1" customWidth="1"/>
    <col min="19" max="19" width="1" style="1" customWidth="1"/>
    <col min="20" max="20" width="19" style="1" customWidth="1"/>
    <col min="21" max="21" width="1" style="1" customWidth="1"/>
    <col min="22" max="22" width="9.85546875" style="1" bestFit="1" customWidth="1"/>
    <col min="23" max="23" width="1" style="1" customWidth="1"/>
    <col min="24" max="24" width="20.140625" style="1" bestFit="1" customWidth="1"/>
    <col min="25" max="25" width="1" style="1" customWidth="1"/>
    <col min="26" max="26" width="8" style="1" bestFit="1" customWidth="1"/>
    <col min="27" max="27" width="1" style="1" customWidth="1"/>
    <col min="28" max="28" width="19" style="1" bestFit="1" customWidth="1"/>
    <col min="29" max="29" width="1" style="1" customWidth="1"/>
    <col min="30" max="30" width="22.42578125" style="1" customWidth="1"/>
    <col min="31" max="31" width="1" style="1" customWidth="1"/>
    <col min="32" max="32" width="17.425781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20" t="s">
        <v>0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</row>
    <row r="3" spans="2:32" ht="39" x14ac:dyDescent="0.6">
      <c r="B3" s="120" t="s">
        <v>1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</row>
    <row r="4" spans="2:32" ht="39" x14ac:dyDescent="0.6">
      <c r="B4" s="120" t="s">
        <v>181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</row>
    <row r="5" spans="2:32" s="2" customFormat="1" ht="30" x14ac:dyDescent="0.55000000000000004">
      <c r="B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2:32" s="2" customFormat="1" ht="30" x14ac:dyDescent="0.55000000000000004">
      <c r="B6" s="13" t="s">
        <v>104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8" spans="2:32" s="15" customFormat="1" x14ac:dyDescent="0.6">
      <c r="B8" s="110" t="s">
        <v>33</v>
      </c>
      <c r="C8" s="110" t="s">
        <v>33</v>
      </c>
      <c r="D8" s="110" t="s">
        <v>33</v>
      </c>
      <c r="E8" s="110" t="s">
        <v>33</v>
      </c>
      <c r="F8" s="110" t="s">
        <v>33</v>
      </c>
      <c r="G8" s="110" t="s">
        <v>33</v>
      </c>
      <c r="H8" s="110" t="s">
        <v>33</v>
      </c>
      <c r="I8" s="110" t="s">
        <v>33</v>
      </c>
      <c r="J8" s="110" t="s">
        <v>33</v>
      </c>
      <c r="L8" s="110" t="s">
        <v>177</v>
      </c>
      <c r="M8" s="110" t="s">
        <v>3</v>
      </c>
      <c r="N8" s="110" t="s">
        <v>3</v>
      </c>
      <c r="O8" s="110" t="s">
        <v>3</v>
      </c>
      <c r="P8" s="110" t="s">
        <v>3</v>
      </c>
      <c r="R8" s="110" t="s">
        <v>4</v>
      </c>
      <c r="S8" s="110" t="s">
        <v>4</v>
      </c>
      <c r="T8" s="110" t="s">
        <v>4</v>
      </c>
      <c r="U8" s="110" t="s">
        <v>4</v>
      </c>
      <c r="V8" s="110" t="s">
        <v>4</v>
      </c>
      <c r="W8" s="110" t="s">
        <v>4</v>
      </c>
      <c r="X8" s="110" t="s">
        <v>4</v>
      </c>
      <c r="Z8" s="110" t="s">
        <v>182</v>
      </c>
      <c r="AA8" s="110" t="s">
        <v>5</v>
      </c>
      <c r="AB8" s="110" t="s">
        <v>5</v>
      </c>
      <c r="AC8" s="110" t="s">
        <v>5</v>
      </c>
      <c r="AD8" s="110" t="s">
        <v>5</v>
      </c>
      <c r="AE8" s="110" t="s">
        <v>5</v>
      </c>
      <c r="AF8" s="110" t="s">
        <v>5</v>
      </c>
    </row>
    <row r="9" spans="2:32" s="15" customFormat="1" x14ac:dyDescent="0.6">
      <c r="B9" s="111" t="s">
        <v>34</v>
      </c>
      <c r="C9" s="22"/>
      <c r="D9" s="111" t="s">
        <v>97</v>
      </c>
      <c r="E9" s="22"/>
      <c r="F9" s="111" t="s">
        <v>26</v>
      </c>
      <c r="G9" s="22"/>
      <c r="H9" s="111" t="s">
        <v>35</v>
      </c>
      <c r="I9" s="22"/>
      <c r="J9" s="111" t="s">
        <v>23</v>
      </c>
      <c r="L9" s="111" t="s">
        <v>6</v>
      </c>
      <c r="M9" s="22"/>
      <c r="N9" s="111" t="s">
        <v>7</v>
      </c>
      <c r="O9" s="22"/>
      <c r="P9" s="111" t="s">
        <v>8</v>
      </c>
      <c r="R9" s="111" t="s">
        <v>9</v>
      </c>
      <c r="S9" s="111" t="s">
        <v>9</v>
      </c>
      <c r="T9" s="111" t="s">
        <v>9</v>
      </c>
      <c r="U9" s="22"/>
      <c r="V9" s="111" t="s">
        <v>10</v>
      </c>
      <c r="W9" s="111" t="s">
        <v>10</v>
      </c>
      <c r="X9" s="111" t="s">
        <v>10</v>
      </c>
      <c r="Z9" s="111" t="s">
        <v>6</v>
      </c>
      <c r="AA9" s="22"/>
      <c r="AB9" s="111" t="s">
        <v>7</v>
      </c>
      <c r="AC9" s="22"/>
      <c r="AD9" s="111" t="s">
        <v>8</v>
      </c>
      <c r="AE9" s="22"/>
      <c r="AF9" s="111" t="s">
        <v>36</v>
      </c>
    </row>
    <row r="10" spans="2:32" s="15" customFormat="1" ht="45.75" customHeight="1" x14ac:dyDescent="0.6">
      <c r="B10" s="112" t="s">
        <v>34</v>
      </c>
      <c r="C10" s="23"/>
      <c r="D10" s="112" t="s">
        <v>25</v>
      </c>
      <c r="E10" s="23"/>
      <c r="F10" s="112" t="s">
        <v>26</v>
      </c>
      <c r="G10" s="23"/>
      <c r="H10" s="112" t="s">
        <v>35</v>
      </c>
      <c r="I10" s="23"/>
      <c r="J10" s="112" t="s">
        <v>23</v>
      </c>
      <c r="L10" s="112" t="s">
        <v>6</v>
      </c>
      <c r="M10" s="23"/>
      <c r="N10" s="112" t="s">
        <v>7</v>
      </c>
      <c r="O10" s="23"/>
      <c r="P10" s="112" t="s">
        <v>8</v>
      </c>
      <c r="R10" s="112" t="s">
        <v>6</v>
      </c>
      <c r="S10" s="23"/>
      <c r="T10" s="112" t="s">
        <v>7</v>
      </c>
      <c r="U10" s="23"/>
      <c r="V10" s="112" t="s">
        <v>6</v>
      </c>
      <c r="W10" s="23"/>
      <c r="X10" s="112" t="s">
        <v>13</v>
      </c>
      <c r="Z10" s="112" t="s">
        <v>6</v>
      </c>
      <c r="AA10" s="23"/>
      <c r="AB10" s="112" t="s">
        <v>7</v>
      </c>
      <c r="AC10" s="23"/>
      <c r="AD10" s="112" t="s">
        <v>8</v>
      </c>
      <c r="AE10" s="23"/>
      <c r="AF10" s="112" t="s">
        <v>36</v>
      </c>
    </row>
    <row r="11" spans="2:32" ht="30.75" x14ac:dyDescent="0.85"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</row>
    <row r="12" spans="2:32" ht="31.5" thickBot="1" x14ac:dyDescent="0.9">
      <c r="B12" s="121" t="s">
        <v>88</v>
      </c>
      <c r="C12" s="121"/>
      <c r="D12" s="121"/>
      <c r="E12" s="121"/>
      <c r="F12" s="121"/>
      <c r="G12" s="121"/>
      <c r="H12" s="121"/>
      <c r="I12" s="121"/>
      <c r="J12" s="121"/>
      <c r="L12" s="81">
        <f>SUM(L11:L11)</f>
        <v>0</v>
      </c>
      <c r="M12" s="80"/>
      <c r="N12" s="81">
        <f>SUM(N11:N11)</f>
        <v>0</v>
      </c>
      <c r="O12" s="80"/>
      <c r="P12" s="81">
        <f>SUM(P11:P11)</f>
        <v>0</v>
      </c>
      <c r="Q12" s="80"/>
      <c r="R12" s="81"/>
      <c r="S12" s="80"/>
      <c r="T12" s="81"/>
      <c r="U12" s="80"/>
      <c r="V12" s="81">
        <f>SUM(V11:V11)</f>
        <v>0</v>
      </c>
      <c r="W12" s="80"/>
      <c r="X12" s="81">
        <f>SUM(X11:X11)</f>
        <v>0</v>
      </c>
      <c r="Y12" s="80"/>
      <c r="Z12" s="81"/>
      <c r="AA12" s="80"/>
      <c r="AB12" s="81"/>
      <c r="AC12" s="80"/>
      <c r="AD12" s="81"/>
      <c r="AE12" s="80"/>
      <c r="AF12" s="81"/>
    </row>
    <row r="13" spans="2:32" ht="21.75" thickTop="1" x14ac:dyDescent="0.6"/>
    <row r="17" spans="16:16" ht="33" x14ac:dyDescent="0.8">
      <c r="P17" s="57">
        <v>5</v>
      </c>
    </row>
  </sheetData>
  <mergeCells count="26">
    <mergeCell ref="B12:J12"/>
    <mergeCell ref="B2:AF2"/>
    <mergeCell ref="B3:AF3"/>
    <mergeCell ref="B4:AF4"/>
    <mergeCell ref="R8:X8"/>
    <mergeCell ref="Z9:Z10"/>
    <mergeCell ref="AB9:AB10"/>
    <mergeCell ref="AD9:AD10"/>
    <mergeCell ref="AF9:AF10"/>
    <mergeCell ref="Z8:AF8"/>
    <mergeCell ref="R10"/>
    <mergeCell ref="T10"/>
    <mergeCell ref="R9:T9"/>
    <mergeCell ref="V10"/>
    <mergeCell ref="X10"/>
    <mergeCell ref="V9:X9"/>
    <mergeCell ref="B8:J8"/>
    <mergeCell ref="L9:L10"/>
    <mergeCell ref="N9:N10"/>
    <mergeCell ref="P9:P10"/>
    <mergeCell ref="L8:P8"/>
    <mergeCell ref="B9:B10"/>
    <mergeCell ref="D9:D10"/>
    <mergeCell ref="F9:F10"/>
    <mergeCell ref="H9:H10"/>
    <mergeCell ref="J9:J10"/>
  </mergeCells>
  <printOptions horizontalCentered="1" verticalCentered="1"/>
  <pageMargins left="0.7" right="0.7" top="0.75" bottom="0.75" header="0.3" footer="0.3"/>
  <pageSetup paperSize="9" scale="4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25"/>
  <sheetViews>
    <sheetView rightToLeft="1" view="pageBreakPreview" zoomScale="85" zoomScaleNormal="100" zoomScaleSheetLayoutView="85" workbookViewId="0">
      <selection activeCell="L15" sqref="L15"/>
    </sheetView>
  </sheetViews>
  <sheetFormatPr defaultRowHeight="21" x14ac:dyDescent="0.55000000000000004"/>
  <cols>
    <col min="1" max="1" width="4" style="2" customWidth="1"/>
    <col min="2" max="2" width="21.7109375" style="2" customWidth="1"/>
    <col min="3" max="3" width="1" style="2" customWidth="1"/>
    <col min="4" max="4" width="25.7109375" style="2" customWidth="1"/>
    <col min="5" max="5" width="1" style="2" customWidth="1"/>
    <col min="6" max="6" width="17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7.140625" style="2" customWidth="1"/>
    <col min="11" max="11" width="1" style="2" customWidth="1"/>
    <col min="12" max="12" width="17.140625" style="2" bestFit="1" customWidth="1"/>
    <col min="13" max="13" width="1" style="2" customWidth="1"/>
    <col min="14" max="14" width="17.85546875" style="2" customWidth="1"/>
    <col min="15" max="15" width="1" style="2" customWidth="1"/>
    <col min="16" max="16" width="17.5703125" style="2" bestFit="1" customWidth="1"/>
    <col min="17" max="17" width="1" style="2" customWidth="1"/>
    <col min="18" max="18" width="16.28515625" style="2" bestFit="1" customWidth="1"/>
    <col min="19" max="19" width="1" style="2" customWidth="1"/>
    <col min="20" max="20" width="12.5703125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08" t="s">
        <v>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</row>
    <row r="3" spans="2:28" ht="30" x14ac:dyDescent="0.55000000000000004">
      <c r="B3" s="108" t="s">
        <v>1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</row>
    <row r="4" spans="2:28" ht="30" x14ac:dyDescent="0.55000000000000004">
      <c r="B4" s="108" t="s">
        <v>181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</row>
    <row r="5" spans="2:28" ht="30" x14ac:dyDescent="0.55000000000000004">
      <c r="B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2:28" ht="30" x14ac:dyDescent="0.55000000000000004">
      <c r="B6" s="13" t="s">
        <v>105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8" spans="2:28" s="4" customFormat="1" ht="30" customHeight="1" x14ac:dyDescent="0.55000000000000004">
      <c r="B8" s="109" t="s">
        <v>37</v>
      </c>
      <c r="D8" s="110" t="s">
        <v>38</v>
      </c>
      <c r="E8" s="110" t="s">
        <v>38</v>
      </c>
      <c r="F8" s="110" t="s">
        <v>38</v>
      </c>
      <c r="G8" s="110" t="s">
        <v>38</v>
      </c>
      <c r="H8" s="110" t="s">
        <v>38</v>
      </c>
      <c r="I8" s="110" t="s">
        <v>38</v>
      </c>
      <c r="J8" s="110" t="s">
        <v>38</v>
      </c>
      <c r="L8" s="73" t="s">
        <v>177</v>
      </c>
      <c r="N8" s="110" t="s">
        <v>4</v>
      </c>
      <c r="O8" s="110" t="s">
        <v>4</v>
      </c>
      <c r="P8" s="110" t="s">
        <v>4</v>
      </c>
      <c r="R8" s="110" t="s">
        <v>182</v>
      </c>
      <c r="S8" s="110" t="s">
        <v>5</v>
      </c>
      <c r="T8" s="110" t="s">
        <v>5</v>
      </c>
    </row>
    <row r="9" spans="2:28" s="4" customFormat="1" ht="47.25" customHeight="1" x14ac:dyDescent="0.55000000000000004">
      <c r="B9" s="125" t="s">
        <v>37</v>
      </c>
      <c r="D9" s="123" t="s">
        <v>39</v>
      </c>
      <c r="E9" s="39"/>
      <c r="F9" s="123" t="s">
        <v>40</v>
      </c>
      <c r="G9" s="39"/>
      <c r="H9" s="123" t="s">
        <v>41</v>
      </c>
      <c r="I9" s="39"/>
      <c r="J9" s="123" t="s">
        <v>26</v>
      </c>
      <c r="L9" s="123" t="s">
        <v>42</v>
      </c>
      <c r="N9" s="123" t="s">
        <v>43</v>
      </c>
      <c r="O9" s="39"/>
      <c r="P9" s="123" t="s">
        <v>44</v>
      </c>
      <c r="R9" s="123" t="s">
        <v>42</v>
      </c>
      <c r="S9" s="39"/>
      <c r="T9" s="124" t="s">
        <v>36</v>
      </c>
    </row>
    <row r="10" spans="2:28" s="4" customFormat="1" x14ac:dyDescent="0.55000000000000004">
      <c r="B10" s="5" t="s">
        <v>135</v>
      </c>
      <c r="C10" s="104"/>
      <c r="D10" s="28" t="s">
        <v>136</v>
      </c>
      <c r="E10" s="104"/>
      <c r="F10" s="5" t="s">
        <v>45</v>
      </c>
      <c r="G10" s="104"/>
      <c r="H10" s="5" t="s">
        <v>137</v>
      </c>
      <c r="I10" s="104"/>
      <c r="J10" s="105">
        <v>0</v>
      </c>
      <c r="K10" s="104"/>
      <c r="L10" s="29">
        <v>20780699262</v>
      </c>
      <c r="M10" s="29"/>
      <c r="N10" s="29">
        <v>113991176468</v>
      </c>
      <c r="O10" s="29"/>
      <c r="P10" s="29">
        <v>132663447653</v>
      </c>
      <c r="Q10" s="29"/>
      <c r="R10" s="29">
        <v>2108428077</v>
      </c>
      <c r="S10" s="5"/>
      <c r="T10" s="45">
        <f>R10/'سرمایه گذاری ها'!$O$19</f>
        <v>2.8452127747708895E-3</v>
      </c>
    </row>
    <row r="11" spans="2:28" s="4" customFormat="1" x14ac:dyDescent="0.55000000000000004">
      <c r="B11" s="5" t="s">
        <v>46</v>
      </c>
      <c r="C11" s="104"/>
      <c r="D11" s="28" t="s">
        <v>47</v>
      </c>
      <c r="E11" s="104"/>
      <c r="F11" s="5" t="s">
        <v>45</v>
      </c>
      <c r="G11" s="104"/>
      <c r="H11" s="5" t="s">
        <v>48</v>
      </c>
      <c r="I11" s="104"/>
      <c r="J11" s="105">
        <v>0</v>
      </c>
      <c r="K11" s="104"/>
      <c r="L11" s="29">
        <v>753185</v>
      </c>
      <c r="M11" s="29"/>
      <c r="N11" s="29">
        <v>3185</v>
      </c>
      <c r="O11" s="29"/>
      <c r="P11" s="29">
        <v>0</v>
      </c>
      <c r="Q11" s="29"/>
      <c r="R11" s="29">
        <v>756370</v>
      </c>
      <c r="S11" s="5"/>
      <c r="T11" s="45">
        <f>R11/'سرمایه گذاری ها'!$O$19</f>
        <v>1.0206815256963863E-6</v>
      </c>
    </row>
    <row r="12" spans="2:28" s="4" customFormat="1" x14ac:dyDescent="0.55000000000000004">
      <c r="B12" s="5" t="s">
        <v>49</v>
      </c>
      <c r="C12" s="104"/>
      <c r="D12" s="28" t="s">
        <v>50</v>
      </c>
      <c r="E12" s="104"/>
      <c r="F12" s="5" t="s">
        <v>45</v>
      </c>
      <c r="G12" s="104"/>
      <c r="H12" s="5" t="s">
        <v>51</v>
      </c>
      <c r="I12" s="104"/>
      <c r="J12" s="105">
        <v>0</v>
      </c>
      <c r="K12" s="104"/>
      <c r="L12" s="29">
        <v>979140</v>
      </c>
      <c r="M12" s="29"/>
      <c r="N12" s="29">
        <v>1814</v>
      </c>
      <c r="O12" s="29"/>
      <c r="P12" s="29">
        <v>552000</v>
      </c>
      <c r="Q12" s="29"/>
      <c r="R12" s="29">
        <v>428954</v>
      </c>
      <c r="S12" s="5"/>
      <c r="T12" s="45">
        <f>R12/'سرمایه گذاری ها'!$O$19</f>
        <v>5.7885085761408789E-7</v>
      </c>
    </row>
    <row r="13" spans="2:28" s="4" customFormat="1" x14ac:dyDescent="0.55000000000000004">
      <c r="B13" s="5"/>
      <c r="C13" s="5"/>
      <c r="D13" s="28"/>
      <c r="E13" s="5"/>
      <c r="F13" s="5"/>
      <c r="G13" s="5"/>
      <c r="H13" s="5"/>
      <c r="I13" s="5"/>
      <c r="J13" s="29"/>
      <c r="K13" s="5"/>
      <c r="L13" s="29"/>
      <c r="M13" s="5"/>
      <c r="N13" s="29"/>
      <c r="O13" s="5"/>
      <c r="P13" s="29"/>
      <c r="Q13" s="5"/>
      <c r="R13" s="29"/>
      <c r="S13" s="5"/>
      <c r="T13" s="45"/>
    </row>
    <row r="14" spans="2:28" ht="27" thickBot="1" x14ac:dyDescent="0.6">
      <c r="B14" s="122" t="s">
        <v>88</v>
      </c>
      <c r="C14" s="122"/>
      <c r="D14" s="122"/>
      <c r="E14" s="122"/>
      <c r="F14" s="122"/>
      <c r="G14" s="122"/>
      <c r="H14" s="122"/>
      <c r="I14" s="122"/>
      <c r="J14" s="122"/>
      <c r="L14" s="9">
        <f>SUM(L10:L13)</f>
        <v>20782431587</v>
      </c>
      <c r="N14" s="9">
        <f>SUM(N10:N13)</f>
        <v>113991181467</v>
      </c>
      <c r="P14" s="9">
        <f>SUM(P10:P13)</f>
        <v>132663999653</v>
      </c>
      <c r="R14" s="9">
        <f>SUM(R10:R13)</f>
        <v>2109613401</v>
      </c>
      <c r="T14" s="66">
        <f>SUM(T10:T13)</f>
        <v>2.8468123071542003E-3</v>
      </c>
    </row>
    <row r="15" spans="2:28" ht="21.75" thickTop="1" x14ac:dyDescent="0.55000000000000004"/>
    <row r="25" spans="10:10" ht="33" x14ac:dyDescent="0.8">
      <c r="J25" s="57">
        <v>6</v>
      </c>
    </row>
  </sheetData>
  <sortState xmlns:xlrd2="http://schemas.microsoft.com/office/spreadsheetml/2017/richdata2" ref="B10:U12">
    <sortCondition descending="1" ref="R10:R12"/>
  </sortState>
  <mergeCells count="17">
    <mergeCell ref="B2:T2"/>
    <mergeCell ref="B3:T3"/>
    <mergeCell ref="B4:T4"/>
    <mergeCell ref="B14:J14"/>
    <mergeCell ref="R9"/>
    <mergeCell ref="T9"/>
    <mergeCell ref="R8:T8"/>
    <mergeCell ref="L9"/>
    <mergeCell ref="N9"/>
    <mergeCell ref="P9"/>
    <mergeCell ref="N8:P8"/>
    <mergeCell ref="B8:B9"/>
    <mergeCell ref="D9"/>
    <mergeCell ref="F9"/>
    <mergeCell ref="H9"/>
    <mergeCell ref="J9"/>
    <mergeCell ref="D8:J8"/>
  </mergeCells>
  <printOptions horizontalCentered="1" verticalCentered="1"/>
  <pageMargins left="0.7" right="0.7" top="0.75" bottom="0.75" header="0.3" footer="0.3"/>
  <pageSetup paperSize="9" scale="7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B21"/>
  <sheetViews>
    <sheetView rightToLeft="1" view="pageBreakPreview" topLeftCell="A4" zoomScale="60" zoomScaleNormal="100" workbookViewId="0">
      <selection activeCell="B9" sqref="B9:N9"/>
    </sheetView>
  </sheetViews>
  <sheetFormatPr defaultRowHeight="21" x14ac:dyDescent="0.6"/>
  <cols>
    <col min="1" max="1" width="1.5703125" style="1" customWidth="1"/>
    <col min="2" max="2" width="13.7109375" style="1" bestFit="1" customWidth="1"/>
    <col min="3" max="3" width="1" style="1" customWidth="1"/>
    <col min="4" max="4" width="8" style="1" bestFit="1" customWidth="1"/>
    <col min="5" max="5" width="1" style="1" customWidth="1"/>
    <col min="6" max="6" width="15.7109375" style="1" bestFit="1" customWidth="1"/>
    <col min="7" max="7" width="1" style="1" customWidth="1"/>
    <col min="8" max="8" width="25" style="1" bestFit="1" customWidth="1"/>
    <col min="9" max="9" width="1" style="1" customWidth="1"/>
    <col min="10" max="10" width="17.140625" style="1" bestFit="1" customWidth="1"/>
    <col min="11" max="11" width="1" style="1" customWidth="1"/>
    <col min="12" max="12" width="34.7109375" style="1" bestFit="1" customWidth="1"/>
    <col min="13" max="13" width="1" style="1" customWidth="1"/>
    <col min="14" max="14" width="8.28515625" style="1" bestFit="1" customWidth="1"/>
    <col min="15" max="15" width="1" style="1" customWidth="1"/>
    <col min="16" max="16" width="9.140625" style="1" customWidth="1"/>
    <col min="17" max="16384" width="9.140625" style="1"/>
  </cols>
  <sheetData>
    <row r="2" spans="2:28" ht="30" x14ac:dyDescent="0.6">
      <c r="B2" s="108" t="s">
        <v>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</row>
    <row r="3" spans="2:28" ht="30" x14ac:dyDescent="0.6">
      <c r="B3" s="108" t="s">
        <v>1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</row>
    <row r="4" spans="2:28" ht="30" x14ac:dyDescent="0.6">
      <c r="B4" s="108" t="s">
        <v>181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</row>
    <row r="5" spans="2:28" ht="117" customHeight="1" x14ac:dyDescent="0.6"/>
    <row r="6" spans="2:28" s="2" customFormat="1" ht="30" x14ac:dyDescent="0.55000000000000004">
      <c r="B6" s="13" t="s">
        <v>107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ht="65.25" customHeight="1" x14ac:dyDescent="0.6">
      <c r="B7" s="127" t="s">
        <v>96</v>
      </c>
      <c r="D7" s="108" t="s">
        <v>182</v>
      </c>
      <c r="E7" s="108" t="s">
        <v>5</v>
      </c>
      <c r="F7" s="108" t="s">
        <v>5</v>
      </c>
      <c r="G7" s="108" t="s">
        <v>5</v>
      </c>
      <c r="H7" s="108" t="s">
        <v>5</v>
      </c>
      <c r="I7" s="108" t="s">
        <v>5</v>
      </c>
      <c r="J7" s="108" t="s">
        <v>5</v>
      </c>
      <c r="K7" s="108" t="s">
        <v>5</v>
      </c>
      <c r="L7" s="108" t="s">
        <v>5</v>
      </c>
      <c r="M7" s="108" t="s">
        <v>5</v>
      </c>
      <c r="N7" s="108" t="s">
        <v>5</v>
      </c>
    </row>
    <row r="8" spans="2:28" ht="30" x14ac:dyDescent="0.6">
      <c r="B8" s="127" t="s">
        <v>2</v>
      </c>
      <c r="D8" s="126" t="s">
        <v>6</v>
      </c>
      <c r="E8" s="24"/>
      <c r="F8" s="126" t="s">
        <v>28</v>
      </c>
      <c r="G8" s="24"/>
      <c r="H8" s="126" t="s">
        <v>29</v>
      </c>
      <c r="I8" s="24"/>
      <c r="J8" s="126" t="s">
        <v>30</v>
      </c>
      <c r="K8" s="24"/>
      <c r="L8" s="126" t="s">
        <v>31</v>
      </c>
      <c r="M8" s="24"/>
      <c r="N8" s="126" t="s">
        <v>32</v>
      </c>
    </row>
    <row r="9" spans="2:28" x14ac:dyDescent="0.6">
      <c r="D9" s="70"/>
      <c r="E9" s="70"/>
      <c r="F9" s="70"/>
      <c r="G9" s="70"/>
      <c r="H9" s="70"/>
      <c r="I9" s="70"/>
      <c r="J9" s="102"/>
      <c r="K9" s="70"/>
      <c r="L9" s="70"/>
      <c r="M9" s="70"/>
      <c r="N9" s="70"/>
    </row>
    <row r="10" spans="2:28" ht="22.5" thickBot="1" x14ac:dyDescent="0.65">
      <c r="B10" s="2" t="s">
        <v>88</v>
      </c>
      <c r="D10" s="71">
        <f>SUM(D9)</f>
        <v>0</v>
      </c>
      <c r="E10" s="70"/>
      <c r="F10" s="71">
        <f>SUM(F9)</f>
        <v>0</v>
      </c>
      <c r="G10" s="70"/>
      <c r="H10" s="71">
        <f>SUM(H9)</f>
        <v>0</v>
      </c>
      <c r="I10" s="70"/>
      <c r="J10" s="101">
        <f>SUM(J9)</f>
        <v>0</v>
      </c>
      <c r="K10" s="70"/>
      <c r="L10" s="71">
        <f>SUM(L9)</f>
        <v>0</v>
      </c>
      <c r="M10" s="70"/>
      <c r="N10" s="71"/>
    </row>
    <row r="11" spans="2:28" ht="21.75" thickTop="1" x14ac:dyDescent="0.6"/>
    <row r="21" spans="8:8" ht="30" x14ac:dyDescent="0.75">
      <c r="H21" s="58">
        <v>7</v>
      </c>
    </row>
  </sheetData>
  <mergeCells count="11">
    <mergeCell ref="B2:N2"/>
    <mergeCell ref="B3:N3"/>
    <mergeCell ref="B4:N4"/>
    <mergeCell ref="L8"/>
    <mergeCell ref="N8"/>
    <mergeCell ref="D7:N7"/>
    <mergeCell ref="B7:B8"/>
    <mergeCell ref="D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7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AB18"/>
  <sheetViews>
    <sheetView rightToLeft="1" view="pageBreakPreview" topLeftCell="A6" zoomScaleNormal="100" zoomScaleSheetLayoutView="100" workbookViewId="0">
      <selection activeCell="K14" sqref="K14"/>
    </sheetView>
  </sheetViews>
  <sheetFormatPr defaultRowHeight="21" x14ac:dyDescent="0.55000000000000004"/>
  <cols>
    <col min="1" max="1" width="2.5703125" style="2" customWidth="1"/>
    <col min="2" max="2" width="25.85546875" style="2" bestFit="1" customWidth="1"/>
    <col min="3" max="3" width="1" style="2" customWidth="1"/>
    <col min="4" max="4" width="17.5703125" style="2" bestFit="1" customWidth="1"/>
    <col min="5" max="5" width="1" style="2" customWidth="1"/>
    <col min="6" max="6" width="15.28515625" style="2" customWidth="1"/>
    <col min="7" max="7" width="1" style="2" customWidth="1"/>
    <col min="8" max="8" width="22" style="2" customWidth="1"/>
    <col min="9" max="9" width="1" style="2" customWidth="1"/>
    <col min="10" max="10" width="9.140625" style="2" customWidth="1"/>
    <col min="11" max="16384" width="9.140625" style="2"/>
  </cols>
  <sheetData>
    <row r="2" spans="1:28" ht="30" x14ac:dyDescent="0.55000000000000004">
      <c r="B2" s="108" t="s">
        <v>0</v>
      </c>
      <c r="C2" s="108"/>
      <c r="D2" s="108"/>
      <c r="E2" s="108"/>
      <c r="F2" s="108"/>
      <c r="G2" s="108"/>
      <c r="H2" s="108"/>
    </row>
    <row r="3" spans="1:28" ht="30" x14ac:dyDescent="0.55000000000000004">
      <c r="B3" s="108" t="s">
        <v>52</v>
      </c>
      <c r="C3" s="108"/>
      <c r="D3" s="108"/>
      <c r="E3" s="108"/>
      <c r="F3" s="108"/>
      <c r="G3" s="108"/>
      <c r="H3" s="108"/>
    </row>
    <row r="4" spans="1:28" ht="30" x14ac:dyDescent="0.55000000000000004">
      <c r="B4" s="108" t="s">
        <v>181</v>
      </c>
      <c r="C4" s="108"/>
      <c r="D4" s="108"/>
      <c r="E4" s="108"/>
      <c r="F4" s="108"/>
      <c r="G4" s="108"/>
      <c r="H4" s="108"/>
    </row>
    <row r="5" spans="1:28" ht="143.25" customHeight="1" x14ac:dyDescent="0.55000000000000004"/>
    <row r="6" spans="1:28" ht="30" x14ac:dyDescent="0.55000000000000004">
      <c r="A6" s="2" t="s">
        <v>106</v>
      </c>
      <c r="B6" s="13" t="s">
        <v>108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1:28" ht="30" x14ac:dyDescent="0.55000000000000004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1:28" s="4" customFormat="1" ht="51" customHeight="1" x14ac:dyDescent="0.6">
      <c r="B8" s="128" t="s">
        <v>56</v>
      </c>
      <c r="C8" s="42"/>
      <c r="D8" s="128" t="s">
        <v>42</v>
      </c>
      <c r="E8" s="42"/>
      <c r="F8" s="128" t="s">
        <v>75</v>
      </c>
      <c r="G8" s="42"/>
      <c r="H8" s="128" t="s">
        <v>12</v>
      </c>
    </row>
    <row r="9" spans="1:28" s="4" customFormat="1" x14ac:dyDescent="0.55000000000000004">
      <c r="B9" s="4" t="s">
        <v>86</v>
      </c>
      <c r="C9" s="104"/>
      <c r="D9" s="67">
        <v>638441393</v>
      </c>
      <c r="E9" s="104"/>
      <c r="F9" s="45">
        <f>D9/$D$13</f>
        <v>-1.3737772821299064E-2</v>
      </c>
      <c r="G9" s="6"/>
      <c r="H9" s="45">
        <f>D9/'سرمایه گذاری ها'!$O$19</f>
        <v>8.6154307425594101E-4</v>
      </c>
    </row>
    <row r="10" spans="1:28" s="4" customFormat="1" x14ac:dyDescent="0.55000000000000004">
      <c r="B10" s="4" t="s">
        <v>87</v>
      </c>
      <c r="C10" s="104"/>
      <c r="D10" s="67">
        <v>18332</v>
      </c>
      <c r="E10" s="104"/>
      <c r="F10" s="45">
        <f>D10/$D$13</f>
        <v>-3.9446197273749513E-7</v>
      </c>
      <c r="G10" s="6"/>
      <c r="H10" s="45">
        <f>D10/'سرمایه گذاری ها'!$O$19</f>
        <v>2.4738069633996791E-8</v>
      </c>
    </row>
    <row r="11" spans="1:28" s="4" customFormat="1" x14ac:dyDescent="0.55000000000000004">
      <c r="B11" s="4" t="s">
        <v>85</v>
      </c>
      <c r="C11" s="104"/>
      <c r="D11" s="67">
        <v>-47337582052</v>
      </c>
      <c r="E11" s="104"/>
      <c r="F11" s="45">
        <f>D11/$D$13</f>
        <v>1.0185945887439976</v>
      </c>
      <c r="G11" s="6"/>
      <c r="H11" s="45">
        <f>D11/'سرمایه گذاری ها'!$O$19</f>
        <v>-6.3879576756895734E-2</v>
      </c>
    </row>
    <row r="12" spans="1:28" s="4" customFormat="1" x14ac:dyDescent="0.55000000000000004">
      <c r="B12" s="4" t="s">
        <v>82</v>
      </c>
      <c r="C12" s="104"/>
      <c r="D12" s="67">
        <f>'سایر درآمدها'!D15</f>
        <v>225694552</v>
      </c>
      <c r="E12" s="104"/>
      <c r="F12" s="45">
        <f>D12/$D$13</f>
        <v>-4.8564214607257896E-3</v>
      </c>
      <c r="G12" s="6"/>
      <c r="H12" s="45">
        <f>D12/'سرمایه گذاری ها'!$O$19</f>
        <v>3.0456292512490233E-4</v>
      </c>
    </row>
    <row r="13" spans="1:28" ht="21.75" thickBot="1" x14ac:dyDescent="0.6">
      <c r="B13" s="30" t="s">
        <v>88</v>
      </c>
      <c r="D13" s="9">
        <f>SUM(D9:D12)</f>
        <v>-46473427775</v>
      </c>
      <c r="F13" s="66">
        <f>SUM(F9:F12)</f>
        <v>1</v>
      </c>
      <c r="G13" s="44"/>
      <c r="H13" s="66">
        <f>SUM(H9:H12)</f>
        <v>-6.2713446019445257E-2</v>
      </c>
    </row>
    <row r="14" spans="1:28" ht="21.75" thickTop="1" x14ac:dyDescent="0.55000000000000004"/>
    <row r="18" spans="4:4" ht="30" x14ac:dyDescent="0.75">
      <c r="D18" s="59">
        <v>8</v>
      </c>
    </row>
  </sheetData>
  <sortState xmlns:xlrd2="http://schemas.microsoft.com/office/spreadsheetml/2017/richdata2" ref="B9:H11">
    <sortCondition descending="1" ref="D9:D11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</vt:i4>
      </vt:variant>
    </vt:vector>
  </HeadingPairs>
  <TitlesOfParts>
    <vt:vector size="18" baseType="lpstr">
      <vt:lpstr>صفحه اول </vt:lpstr>
      <vt:lpstr>سرمایه گذاری ها</vt:lpstr>
      <vt:lpstr>سهام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سود اوراق بهادار و سپرده بانکی</vt:lpstr>
      <vt:lpstr>سایر درآمدها</vt:lpstr>
      <vt:lpstr>'صفحه اول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Fatemeh Mohamadinezhad</cp:lastModifiedBy>
  <cp:lastPrinted>2023-07-24T11:59:44Z</cp:lastPrinted>
  <dcterms:created xsi:type="dcterms:W3CDTF">2021-12-28T12:49:50Z</dcterms:created>
  <dcterms:modified xsi:type="dcterms:W3CDTF">2023-07-25T07:55:43Z</dcterms:modified>
</cp:coreProperties>
</file>