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خرداد\ارمغان\"/>
    </mc:Choice>
  </mc:AlternateContent>
  <xr:revisionPtr revIDLastSave="0" documentId="13_ncr:1_{D73CC867-DDFB-45E9-B8C6-744F9530DD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'!$A$1:$L$54</definedName>
  </definedNames>
  <calcPr calcId="181029"/>
</workbook>
</file>

<file path=xl/calcChain.xml><?xml version="1.0" encoding="utf-8"?>
<calcChain xmlns="http://schemas.openxmlformats.org/spreadsheetml/2006/main">
  <c r="E19" i="16" l="1"/>
  <c r="G19" i="16"/>
  <c r="I19" i="16"/>
  <c r="K19" i="16"/>
  <c r="M19" i="16"/>
  <c r="O19" i="16"/>
  <c r="D12" i="15"/>
  <c r="D15" i="14"/>
  <c r="F15" i="14"/>
  <c r="F14" i="13"/>
  <c r="J14" i="13"/>
  <c r="J15" i="12"/>
  <c r="L15" i="12"/>
  <c r="N15" i="12"/>
  <c r="R15" i="12"/>
  <c r="L55" i="11"/>
  <c r="V55" i="11"/>
  <c r="D55" i="11"/>
  <c r="F55" i="11"/>
  <c r="H55" i="11"/>
  <c r="J55" i="11"/>
  <c r="N55" i="11"/>
  <c r="P55" i="11"/>
  <c r="R55" i="11"/>
  <c r="T55" i="11"/>
  <c r="F34" i="10"/>
  <c r="H34" i="10"/>
  <c r="J34" i="10"/>
  <c r="L34" i="10"/>
  <c r="N34" i="10"/>
  <c r="P34" i="10"/>
  <c r="R34" i="10"/>
  <c r="D40" i="9"/>
  <c r="F40" i="9"/>
  <c r="H40" i="9"/>
  <c r="J40" i="9"/>
  <c r="L40" i="9"/>
  <c r="N40" i="9"/>
  <c r="P40" i="9"/>
  <c r="R40" i="9"/>
  <c r="F17" i="8"/>
  <c r="H17" i="8"/>
  <c r="J17" i="8"/>
  <c r="L17" i="8"/>
  <c r="N17" i="8"/>
  <c r="P17" i="8"/>
  <c r="R17" i="8"/>
  <c r="T17" i="8"/>
  <c r="J16" i="7"/>
  <c r="N16" i="7"/>
  <c r="P16" i="7"/>
  <c r="T16" i="7"/>
  <c r="L14" i="6"/>
  <c r="N14" i="6"/>
  <c r="P14" i="6"/>
  <c r="R14" i="6"/>
  <c r="P16" i="3"/>
  <c r="R16" i="3"/>
  <c r="T16" i="3"/>
  <c r="AD16" i="3"/>
  <c r="AH16" i="3"/>
  <c r="AJ16" i="3"/>
  <c r="E46" i="1"/>
  <c r="G46" i="1"/>
  <c r="I46" i="1"/>
  <c r="K46" i="1"/>
  <c r="M46" i="1"/>
  <c r="O46" i="1"/>
  <c r="Q46" i="1"/>
  <c r="S46" i="1"/>
  <c r="U46" i="1"/>
  <c r="W46" i="1"/>
  <c r="Y46" i="1"/>
  <c r="F46" i="1"/>
  <c r="H46" i="1"/>
  <c r="J46" i="1"/>
  <c r="L46" i="1"/>
  <c r="N46" i="1"/>
  <c r="P46" i="1"/>
  <c r="R46" i="1"/>
  <c r="T46" i="1"/>
  <c r="V46" i="1"/>
  <c r="X46" i="1"/>
  <c r="D15" i="12"/>
  <c r="F15" i="12"/>
  <c r="P15" i="12" l="1"/>
  <c r="F9" i="15"/>
  <c r="X16" i="3"/>
  <c r="J10" i="4"/>
  <c r="L10" i="4"/>
  <c r="H10" i="4"/>
  <c r="F10" i="4"/>
  <c r="D10" i="4"/>
  <c r="H15" i="12"/>
  <c r="Z46" i="1"/>
  <c r="X12" i="5"/>
  <c r="V12" i="5"/>
  <c r="P12" i="5"/>
  <c r="N12" i="5"/>
  <c r="L12" i="5"/>
  <c r="V16" i="3"/>
  <c r="F11" i="15" l="1"/>
  <c r="F10" i="15"/>
  <c r="Q16" i="3"/>
  <c r="S16" i="3"/>
  <c r="U16" i="3"/>
  <c r="W16" i="3"/>
  <c r="Y16" i="3"/>
  <c r="Z16" i="3"/>
  <c r="AA16" i="3"/>
  <c r="AB16" i="3"/>
  <c r="AC16" i="3"/>
  <c r="AE16" i="3"/>
  <c r="AG16" i="3"/>
  <c r="E12" i="16"/>
  <c r="I12" i="16" l="1"/>
  <c r="K12" i="16"/>
  <c r="M12" i="16"/>
  <c r="L16" i="7"/>
  <c r="R16" i="7"/>
  <c r="M13" i="16"/>
  <c r="K13" i="16"/>
  <c r="I13" i="16"/>
  <c r="O16" i="16"/>
  <c r="M16" i="16"/>
  <c r="K16" i="16"/>
  <c r="I16" i="16"/>
  <c r="G16" i="16"/>
  <c r="E16" i="16"/>
  <c r="O14" i="16"/>
  <c r="M14" i="16"/>
  <c r="K14" i="16"/>
  <c r="I14" i="16"/>
  <c r="G14" i="16"/>
  <c r="E14" i="16"/>
  <c r="O12" i="16"/>
  <c r="G12" i="16"/>
  <c r="P19" i="16"/>
  <c r="N19" i="16"/>
  <c r="L19" i="16"/>
  <c r="J19" i="16"/>
  <c r="H19" i="16"/>
  <c r="F19" i="16"/>
  <c r="D19" i="16"/>
  <c r="O13" i="16" l="1"/>
  <c r="E13" i="16"/>
  <c r="AL11" i="3" l="1"/>
  <c r="AL12" i="3"/>
  <c r="AL13" i="3"/>
  <c r="AL14" i="3"/>
  <c r="AA14" i="1"/>
  <c r="AA18" i="1"/>
  <c r="AA22" i="1"/>
  <c r="AA26" i="1"/>
  <c r="AA30" i="1"/>
  <c r="AA17" i="1"/>
  <c r="AA25" i="1"/>
  <c r="AA15" i="1"/>
  <c r="AA19" i="1"/>
  <c r="AA23" i="1"/>
  <c r="AA27" i="1"/>
  <c r="AA21" i="1"/>
  <c r="AA12" i="1"/>
  <c r="AA16" i="1"/>
  <c r="AA20" i="1"/>
  <c r="AA24" i="1"/>
  <c r="AA28" i="1"/>
  <c r="AA13" i="1"/>
  <c r="AA29" i="1"/>
  <c r="AA31" i="1"/>
  <c r="AA35" i="1"/>
  <c r="AA39" i="1"/>
  <c r="AA43" i="1"/>
  <c r="AA42" i="1"/>
  <c r="AA32" i="1"/>
  <c r="AA36" i="1"/>
  <c r="AA40" i="1"/>
  <c r="AA44" i="1"/>
  <c r="AA38" i="1"/>
  <c r="AA33" i="1"/>
  <c r="AA37" i="1"/>
  <c r="AA41" i="1"/>
  <c r="AA45" i="1"/>
  <c r="AA34" i="1"/>
  <c r="T10" i="6"/>
  <c r="T12" i="6"/>
  <c r="T11" i="6"/>
  <c r="H9" i="15"/>
  <c r="AA11" i="1"/>
  <c r="H11" i="15"/>
  <c r="H10" i="15"/>
  <c r="Q19" i="16"/>
  <c r="Q13" i="16"/>
  <c r="G13" i="16"/>
  <c r="Q12" i="16"/>
  <c r="Q16" i="16"/>
  <c r="Q15" i="16"/>
  <c r="Q17" i="16"/>
  <c r="Q14" i="16"/>
  <c r="H12" i="15" l="1"/>
  <c r="T14" i="6"/>
  <c r="AL16" i="3"/>
  <c r="AM16" i="3" s="1"/>
  <c r="AA46" i="1"/>
  <c r="F12" i="15"/>
</calcChain>
</file>

<file path=xl/sharedStrings.xml><?xml version="1.0" encoding="utf-8"?>
<sst xmlns="http://schemas.openxmlformats.org/spreadsheetml/2006/main" count="750" uniqueCount="181">
  <si>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</si>
  <si>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</si>
  <si>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</si>
  <si>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</si>
  <si>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</si>
  <si>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</si>
  <si>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</si>
  <si>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</si>
  <si>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</si>
  <si>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</si>
  <si>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</si>
  <si>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</si>
  <si>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</si>
  <si>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</si>
  <si>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</si>
  <si>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</si>
  <si>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</si>
  <si>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</si>
  <si>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</si>
  <si>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</si>
  <si>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</si>
  <si>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</si>
  <si>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</si>
  <si>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</si>
  <si>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</si>
  <si>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</si>
  <si>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</si>
  <si>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</si>
  <si>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</si>
  <si>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</si>
  <si>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</si>
  <si>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</si>
  <si>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</si>
  <si>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</si>
  <si>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</si>
  <si>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</si>
  <si>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</si>
  <si>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</si>
  <si>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</si>
  <si>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</si>
  <si>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</si>
  <si>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</si>
  <si>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</si>
  <si>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</si>
  <si>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</si>
  <si>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</si>
  <si>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</si>
  <si>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</si>
  <si>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</si>
  <si>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</si>
  <si>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</si>
  <si>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</si>
  <si>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</si>
  <si>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</si>
  <si>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</si>
  <si>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</si>
  <si>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</si>
  <si>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</si>
  <si>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</si>
  <si>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</si>
  <si>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</si>
  <si>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</si>
  <si>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</si>
  <si>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</si>
  <si>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</si>
  <si>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</si>
  <si>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</si>
  <si>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</si>
  <si>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</si>
  <si>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</si>
  <si>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</si>
  <si>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</si>
  <si>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</si>
  <si>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</si>
  <si>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</si>
  <si>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</si>
  <si>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</si>
  <si>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</si>
  <si>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</si>
  <si>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</si>
  <si>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</si>
  <si>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</si>
  <si>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</si>
  <si>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</si>
  <si>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</si>
  <si>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</si>
  <si>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</si>
  <si>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</si>
  <si>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</si>
  <si>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</si>
  <si>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</si>
  <si>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</si>
  <si>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</si>
  <si>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</si>
  <si>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</si>
  <si>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</si>
  <si>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</si>
  <si>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</si>
  <si>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</si>
  <si>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</si>
  <si>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</si>
  <si>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</si>
  <si>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</si>
  <si>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</si>
  <si>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</si>
  <si>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</si>
  <si>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</si>
  <si>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</si>
  <si>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</si>
  <si>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</si>
  <si>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</si>
  <si>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</si>
  <si>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3.3. درآمد حاصل از سپرده های بانکی</t>
  </si>
  <si>
    <t>سیمان فارس و خوزستان</t>
  </si>
  <si>
    <t>3.5.سایردرآمدها</t>
  </si>
  <si>
    <t>3.4.سود اوراق بدهی و سپرده بانکی</t>
  </si>
  <si>
    <t>3.2.درآمد حاصل از سرمایه گذاری در اوراق بدهی</t>
  </si>
  <si>
    <t>مرابحه عام دولت2-ش.خ سایر0212</t>
  </si>
  <si>
    <t>بله</t>
  </si>
  <si>
    <t>1398/12/25</t>
  </si>
  <si>
    <t>1402/12/25</t>
  </si>
  <si>
    <t>صنایع پتروشیمی کرمانشاه</t>
  </si>
  <si>
    <t>پتروشیمی‌شیراز</t>
  </si>
  <si>
    <t>اسنادخزانه-م7بودجه00-030912</t>
  </si>
  <si>
    <t>1400/04/14</t>
  </si>
  <si>
    <t>1403/09/12</t>
  </si>
  <si>
    <t>اسنادخزانه-م4بودجه00-030522</t>
  </si>
  <si>
    <t>سیمان‌فارس‌</t>
  </si>
  <si>
    <t>صنعتی‌ بهشهر</t>
  </si>
  <si>
    <t>پتروشیمی بوعلی سینا</t>
  </si>
  <si>
    <t>پالایش نفت اصفهان</t>
  </si>
  <si>
    <t>داروسازی کاسپین تامین</t>
  </si>
  <si>
    <t>3.1.3. درآمد حاصل از فروش سهام و اوراق</t>
  </si>
  <si>
    <t>پتروشیمی زاگرس</t>
  </si>
  <si>
    <t>شیر پاستوریزه پگاه فارس</t>
  </si>
  <si>
    <t>بانک خاورمیانه نیایش</t>
  </si>
  <si>
    <t>101310810707074763</t>
  </si>
  <si>
    <t>1401/06/30</t>
  </si>
  <si>
    <t>شیر پاستوریزه پگاه گلپایگان</t>
  </si>
  <si>
    <t>الحاوی</t>
  </si>
  <si>
    <t>1400/03/11</t>
  </si>
  <si>
    <t>1403/05/22</t>
  </si>
  <si>
    <t>فروشگاه های زنجیره ای رفاه</t>
  </si>
  <si>
    <t>اقتصادی و خودکفایی آزادگان</t>
  </si>
  <si>
    <t>صنعتی مینو</t>
  </si>
  <si>
    <t>سیمان‌مازندران‌</t>
  </si>
  <si>
    <t>سیمان ساوه</t>
  </si>
  <si>
    <t>سیمان‌هرمزگان‌</t>
  </si>
  <si>
    <t>گواهی اعتبارمولد رفاه0208</t>
  </si>
  <si>
    <t>1401/09/01</t>
  </si>
  <si>
    <t>1402/08/30</t>
  </si>
  <si>
    <t>پمپ‌ سازی‌ ایران‌</t>
  </si>
  <si>
    <t>بین‌ المللی‌ محصولات‌  پارس‌</t>
  </si>
  <si>
    <t>1402/01/30</t>
  </si>
  <si>
    <t>1402/02/31</t>
  </si>
  <si>
    <t>پالایش نفت بندرعباس</t>
  </si>
  <si>
    <t>کشتیرانی دریای خزر</t>
  </si>
  <si>
    <t>بانک ملت</t>
  </si>
  <si>
    <t>بانک صادرات ایران</t>
  </si>
  <si>
    <t>صنایع فروآلیاژ ایران</t>
  </si>
  <si>
    <t>سایپا</t>
  </si>
  <si>
    <t>صنایع پتروشیمی خلیج فارس</t>
  </si>
  <si>
    <t>ملی‌ صنایع‌ مس‌ ایران‌</t>
  </si>
  <si>
    <t>پتروشیمی پردیس</t>
  </si>
  <si>
    <t>سپنتا</t>
  </si>
  <si>
    <t>بهساز کاشانه تهران</t>
  </si>
  <si>
    <t>کشاورزی و دامپروری فجر اصفهان</t>
  </si>
  <si>
    <t>تولید نیروی برق دماوند</t>
  </si>
  <si>
    <t>1402/02/30</t>
  </si>
  <si>
    <t>صنایع گلدیران</t>
  </si>
  <si>
    <t>شیر پگاه آذربایجان شرقی</t>
  </si>
  <si>
    <t>پویا زرکان آق دره</t>
  </si>
  <si>
    <t>شیشه‌ و گاز</t>
  </si>
  <si>
    <t>بورس کالای ایران</t>
  </si>
  <si>
    <t>گروه‌بهمن‌</t>
  </si>
  <si>
    <t>مخابرات ایران</t>
  </si>
  <si>
    <t>فرآوری‌موادمعدنی‌ایران‌</t>
  </si>
  <si>
    <t>برای ماه منتهی به1402/03/31</t>
  </si>
  <si>
    <t>1402/03/31</t>
  </si>
  <si>
    <t>1402/03/21</t>
  </si>
  <si>
    <t>1402/03/06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</si>
</sst>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"/>
  </numFmts>
  <fonts count="2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  <font>
      <sz val="14"/>
      <name val="B Zar"/>
      <charset val="178"/>
    </font>
    <font>
      <sz val="12"/>
      <name val="B Nazani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4" fontId="3" fillId="0" borderId="0" xfId="0" applyNumberFormat="1" applyFont="1" applyAlignment="1">
      <alignment horizontal="right" vertical="center" indent="1" readingOrder="2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9" fillId="0" borderId="3" xfId="0" applyFont="1" applyBorder="1" applyAlignment="1">
      <alignment wrapText="1"/>
    </xf>
    <xf numFmtId="0" fontId="19" fillId="0" borderId="0" xfId="0" applyFont="1" applyAlignment="1">
      <alignment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3" fontId="10" fillId="0" borderId="4" xfId="0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20" fillId="0" borderId="0" xfId="0" applyFont="1"/>
    <xf numFmtId="3" fontId="20" fillId="0" borderId="0" xfId="0" applyNumberFormat="1" applyFont="1"/>
    <xf numFmtId="3" fontId="15" fillId="0" borderId="0" xfId="0" applyNumberFormat="1" applyFont="1" applyAlignment="1">
      <alignment horizontal="center"/>
    </xf>
    <xf numFmtId="9" fontId="9" fillId="0" borderId="0" xfId="1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53</xdr:row>
      <xdr:rowOff>180974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1EE7AE-A450-1F2D-BFFF-DEE694022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52150" y="0"/>
          <a:ext cx="7334250" cy="10277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rightToLeft="1" tabSelected="1" view="pageBreakPreview" topLeftCell="A25" zoomScaleNormal="100" zoomScaleSheetLayoutView="100" workbookViewId="0">
      <selection activeCell="I15" sqref="I15"/>
    </sheetView>
  </sheetViews>
  <sheetFormatPr defaultRowHeight="15"/>
  <sheetData/>
  <pageMargins left="0.7" right="0.7" top="0.75" bottom="0.75" header="0.3" footer="0.3"/>
  <pageSetup paperSize="9" scale="79" orientation="portrait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57"/>
  <sheetViews>
    <sheetView rightToLeft="1" view="pageBreakPreview" topLeftCell="A40" zoomScale="85" zoomScaleNormal="85" zoomScaleSheetLayoutView="85" workbookViewId="0">
      <selection activeCell="L56" sqref="L56"/>
    </sheetView>
  </sheetViews>
  <sheetFormatPr defaultRowHeight="21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7.5703125" style="4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customWidth="1"/>
    <col min="19" max="19" width="1" style="4" customWidth="1"/>
    <col min="20" max="20" width="17.57031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</row>
    <row r="3" spans="2:28" ht="30">
      <c r="B3" s="110" t="s">
        <v>52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</row>
    <row r="4" spans="2:28" ht="30">
      <c r="B4" s="110" t="s">
        <v>177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</row>
    <row r="7" spans="2:28" s="2" customFormat="1" ht="30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>
      <c r="B8" s="13" t="s">
        <v>109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>
      <c r="B9" s="109" t="s">
        <v>2</v>
      </c>
      <c r="D9" s="110" t="s">
        <v>54</v>
      </c>
      <c r="E9" s="110" t="s">
        <v>54</v>
      </c>
      <c r="F9" s="110" t="s">
        <v>54</v>
      </c>
      <c r="G9" s="110" t="s">
        <v>54</v>
      </c>
      <c r="H9" s="110" t="s">
        <v>54</v>
      </c>
      <c r="I9" s="110" t="s">
        <v>54</v>
      </c>
      <c r="J9" s="110" t="s">
        <v>54</v>
      </c>
      <c r="K9" s="110" t="s">
        <v>54</v>
      </c>
      <c r="L9" s="110" t="s">
        <v>54</v>
      </c>
      <c r="N9" s="110" t="s">
        <v>55</v>
      </c>
      <c r="O9" s="110" t="s">
        <v>55</v>
      </c>
      <c r="P9" s="110" t="s">
        <v>55</v>
      </c>
      <c r="Q9" s="110" t="s">
        <v>55</v>
      </c>
      <c r="R9" s="110" t="s">
        <v>55</v>
      </c>
      <c r="S9" s="110" t="s">
        <v>55</v>
      </c>
      <c r="T9" s="110" t="s">
        <v>55</v>
      </c>
      <c r="U9" s="110" t="s">
        <v>55</v>
      </c>
      <c r="V9" s="110" t="s">
        <v>55</v>
      </c>
    </row>
    <row r="10" spans="2:28" s="46" customFormat="1" ht="55.5" customHeight="1">
      <c r="B10" s="125" t="s">
        <v>2</v>
      </c>
      <c r="D10" s="129" t="s">
        <v>72</v>
      </c>
      <c r="E10" s="47"/>
      <c r="F10" s="129" t="s">
        <v>73</v>
      </c>
      <c r="G10" s="47"/>
      <c r="H10" s="129" t="s">
        <v>74</v>
      </c>
      <c r="I10" s="47"/>
      <c r="J10" s="129" t="s">
        <v>42</v>
      </c>
      <c r="K10" s="47"/>
      <c r="L10" s="129" t="s">
        <v>75</v>
      </c>
      <c r="N10" s="129" t="s">
        <v>72</v>
      </c>
      <c r="O10" s="47"/>
      <c r="P10" s="129" t="s">
        <v>73</v>
      </c>
      <c r="Q10" s="47"/>
      <c r="R10" s="129" t="s">
        <v>74</v>
      </c>
      <c r="S10" s="47"/>
      <c r="T10" s="129" t="s">
        <v>42</v>
      </c>
      <c r="U10" s="47"/>
      <c r="V10" s="129" t="s">
        <v>75</v>
      </c>
    </row>
    <row r="11" spans="2:28">
      <c r="B11" s="4" t="s">
        <v>138</v>
      </c>
      <c r="C11" s="104"/>
      <c r="D11" s="27">
        <v>2086</v>
      </c>
      <c r="E11" s="27"/>
      <c r="F11" s="27">
        <v>0</v>
      </c>
      <c r="G11" s="27"/>
      <c r="H11" s="27">
        <v>-33223</v>
      </c>
      <c r="I11" s="27"/>
      <c r="J11" s="27">
        <v>-31137</v>
      </c>
      <c r="K11" s="27"/>
      <c r="L11" s="51">
        <v>0</v>
      </c>
      <c r="M11" s="27"/>
      <c r="N11" s="27">
        <v>2086</v>
      </c>
      <c r="O11" s="27"/>
      <c r="P11" s="27">
        <v>0</v>
      </c>
      <c r="Q11" s="27"/>
      <c r="R11" s="27">
        <v>31427162183</v>
      </c>
      <c r="S11" s="27"/>
      <c r="T11" s="27">
        <v>31427164269</v>
      </c>
      <c r="U11" s="104"/>
      <c r="V11" s="51">
        <v>0.24329999999999999</v>
      </c>
    </row>
    <row r="12" spans="2:28">
      <c r="B12" s="4" t="s">
        <v>134</v>
      </c>
      <c r="C12" s="104"/>
      <c r="D12" s="27">
        <v>0</v>
      </c>
      <c r="E12" s="27"/>
      <c r="F12" s="27">
        <v>0</v>
      </c>
      <c r="G12" s="27"/>
      <c r="H12" s="27">
        <v>0</v>
      </c>
      <c r="I12" s="27"/>
      <c r="J12" s="27">
        <v>0</v>
      </c>
      <c r="K12" s="27"/>
      <c r="L12" s="51">
        <v>0</v>
      </c>
      <c r="M12" s="27"/>
      <c r="N12" s="27">
        <v>0</v>
      </c>
      <c r="O12" s="27"/>
      <c r="P12" s="27">
        <v>0</v>
      </c>
      <c r="Q12" s="27"/>
      <c r="R12" s="27">
        <v>28062814861</v>
      </c>
      <c r="S12" s="27"/>
      <c r="T12" s="27">
        <v>28062814861</v>
      </c>
      <c r="U12" s="104"/>
      <c r="V12" s="51">
        <v>0.21729999999999999</v>
      </c>
    </row>
    <row r="13" spans="2:28">
      <c r="B13" s="4" t="s">
        <v>139</v>
      </c>
      <c r="C13" s="104"/>
      <c r="D13" s="27">
        <v>0</v>
      </c>
      <c r="E13" s="27"/>
      <c r="F13" s="27">
        <v>-1213845424</v>
      </c>
      <c r="G13" s="27"/>
      <c r="H13" s="27">
        <v>0</v>
      </c>
      <c r="I13" s="27"/>
      <c r="J13" s="27">
        <v>-1213845424</v>
      </c>
      <c r="K13" s="27"/>
      <c r="L13" s="51">
        <v>2.69E-2</v>
      </c>
      <c r="M13" s="27"/>
      <c r="N13" s="27">
        <v>0</v>
      </c>
      <c r="O13" s="27"/>
      <c r="P13" s="27">
        <v>16281434575</v>
      </c>
      <c r="Q13" s="27"/>
      <c r="R13" s="27">
        <v>0</v>
      </c>
      <c r="S13" s="27"/>
      <c r="T13" s="27">
        <v>16281434575</v>
      </c>
      <c r="U13" s="104"/>
      <c r="V13" s="51">
        <v>0.12609999999999999</v>
      </c>
    </row>
    <row r="14" spans="2:28">
      <c r="B14" s="4" t="s">
        <v>143</v>
      </c>
      <c r="C14" s="104"/>
      <c r="D14" s="27">
        <v>0</v>
      </c>
      <c r="E14" s="27"/>
      <c r="F14" s="27">
        <v>0</v>
      </c>
      <c r="G14" s="27"/>
      <c r="H14" s="27">
        <v>0</v>
      </c>
      <c r="I14" s="27"/>
      <c r="J14" s="27">
        <v>0</v>
      </c>
      <c r="K14" s="27"/>
      <c r="L14" s="51">
        <v>0</v>
      </c>
      <c r="M14" s="27"/>
      <c r="N14" s="27">
        <v>0</v>
      </c>
      <c r="O14" s="27"/>
      <c r="P14" s="27">
        <v>0</v>
      </c>
      <c r="Q14" s="27"/>
      <c r="R14" s="27">
        <v>16083530315</v>
      </c>
      <c r="S14" s="27"/>
      <c r="T14" s="27">
        <v>16083530315</v>
      </c>
      <c r="U14" s="104"/>
      <c r="V14" s="51">
        <v>0.1245</v>
      </c>
    </row>
    <row r="15" spans="2:28">
      <c r="B15" s="4" t="s">
        <v>146</v>
      </c>
      <c r="C15" s="104"/>
      <c r="D15" s="27">
        <v>0</v>
      </c>
      <c r="E15" s="27"/>
      <c r="F15" s="27">
        <v>5029431165</v>
      </c>
      <c r="G15" s="27"/>
      <c r="H15" s="27">
        <v>0</v>
      </c>
      <c r="I15" s="27"/>
      <c r="J15" s="27">
        <v>5029431165</v>
      </c>
      <c r="K15" s="27"/>
      <c r="L15" s="51">
        <v>-0.1114</v>
      </c>
      <c r="M15" s="27"/>
      <c r="N15" s="27">
        <v>3609298027</v>
      </c>
      <c r="O15" s="27"/>
      <c r="P15" s="27">
        <v>8181639119</v>
      </c>
      <c r="Q15" s="27"/>
      <c r="R15" s="27">
        <v>0</v>
      </c>
      <c r="S15" s="27"/>
      <c r="T15" s="27">
        <v>11790937146</v>
      </c>
      <c r="U15" s="104"/>
      <c r="V15" s="51">
        <v>9.1300000000000006E-2</v>
      </c>
    </row>
    <row r="16" spans="2:28">
      <c r="B16" s="4" t="s">
        <v>157</v>
      </c>
      <c r="C16" s="104"/>
      <c r="D16" s="27">
        <v>0</v>
      </c>
      <c r="E16" s="27"/>
      <c r="F16" s="27">
        <v>5206782280</v>
      </c>
      <c r="G16" s="27"/>
      <c r="H16" s="27">
        <v>0</v>
      </c>
      <c r="I16" s="27"/>
      <c r="J16" s="27">
        <v>5206782280</v>
      </c>
      <c r="K16" s="27"/>
      <c r="L16" s="51">
        <v>-0.1154</v>
      </c>
      <c r="M16" s="27"/>
      <c r="N16" s="27">
        <v>0</v>
      </c>
      <c r="O16" s="27"/>
      <c r="P16" s="27">
        <v>10855432291</v>
      </c>
      <c r="Q16" s="27"/>
      <c r="R16" s="27">
        <v>0</v>
      </c>
      <c r="S16" s="27"/>
      <c r="T16" s="27">
        <v>10855432291</v>
      </c>
      <c r="U16" s="104"/>
      <c r="V16" s="51">
        <v>8.4000000000000005E-2</v>
      </c>
    </row>
    <row r="17" spans="2:22">
      <c r="B17" s="4" t="s">
        <v>144</v>
      </c>
      <c r="C17" s="104"/>
      <c r="D17" s="27">
        <v>0</v>
      </c>
      <c r="E17" s="27"/>
      <c r="F17" s="27">
        <v>0</v>
      </c>
      <c r="G17" s="27"/>
      <c r="H17" s="27">
        <v>0</v>
      </c>
      <c r="I17" s="27"/>
      <c r="J17" s="27">
        <v>0</v>
      </c>
      <c r="K17" s="27"/>
      <c r="L17" s="51">
        <v>0</v>
      </c>
      <c r="M17" s="27"/>
      <c r="N17" s="27">
        <v>0</v>
      </c>
      <c r="O17" s="27"/>
      <c r="P17" s="27">
        <v>0</v>
      </c>
      <c r="Q17" s="27"/>
      <c r="R17" s="27">
        <v>10729564077</v>
      </c>
      <c r="S17" s="27"/>
      <c r="T17" s="27">
        <v>10729564077</v>
      </c>
      <c r="U17" s="104"/>
      <c r="V17" s="51">
        <v>8.3099999999999993E-2</v>
      </c>
    </row>
    <row r="18" spans="2:22">
      <c r="B18" s="4" t="s">
        <v>127</v>
      </c>
      <c r="C18" s="104"/>
      <c r="D18" s="27">
        <v>0</v>
      </c>
      <c r="E18" s="27"/>
      <c r="F18" s="27">
        <v>0</v>
      </c>
      <c r="G18" s="27"/>
      <c r="H18" s="27">
        <v>0</v>
      </c>
      <c r="I18" s="27"/>
      <c r="J18" s="27">
        <v>0</v>
      </c>
      <c r="K18" s="27"/>
      <c r="L18" s="51">
        <v>0</v>
      </c>
      <c r="M18" s="27"/>
      <c r="N18" s="27">
        <v>0</v>
      </c>
      <c r="O18" s="27"/>
      <c r="P18" s="27">
        <v>0</v>
      </c>
      <c r="Q18" s="27"/>
      <c r="R18" s="27">
        <v>6378241111</v>
      </c>
      <c r="S18" s="27"/>
      <c r="T18" s="27">
        <v>6378241111</v>
      </c>
      <c r="U18" s="104"/>
      <c r="V18" s="51">
        <v>4.9399999999999999E-2</v>
      </c>
    </row>
    <row r="19" spans="2:22">
      <c r="B19" s="4" t="s">
        <v>113</v>
      </c>
      <c r="C19" s="104"/>
      <c r="D19" s="27">
        <v>0</v>
      </c>
      <c r="E19" s="27"/>
      <c r="F19" s="27">
        <v>0</v>
      </c>
      <c r="G19" s="27"/>
      <c r="H19" s="27">
        <v>0</v>
      </c>
      <c r="I19" s="27"/>
      <c r="J19" s="27">
        <v>0</v>
      </c>
      <c r="K19" s="27"/>
      <c r="L19" s="51">
        <v>0</v>
      </c>
      <c r="M19" s="27"/>
      <c r="N19" s="27">
        <v>0</v>
      </c>
      <c r="O19" s="27"/>
      <c r="P19" s="27">
        <v>0</v>
      </c>
      <c r="Q19" s="27"/>
      <c r="R19" s="27">
        <v>5722954684</v>
      </c>
      <c r="S19" s="27"/>
      <c r="T19" s="27">
        <v>5722954684</v>
      </c>
      <c r="U19" s="104"/>
      <c r="V19" s="51">
        <v>4.4299999999999999E-2</v>
      </c>
    </row>
    <row r="20" spans="2:22">
      <c r="B20" s="4" t="s">
        <v>172</v>
      </c>
      <c r="C20" s="104"/>
      <c r="D20" s="27">
        <v>0</v>
      </c>
      <c r="E20" s="27"/>
      <c r="F20" s="27">
        <v>5552776608</v>
      </c>
      <c r="G20" s="27"/>
      <c r="H20" s="27">
        <v>0</v>
      </c>
      <c r="I20" s="27"/>
      <c r="J20" s="27">
        <v>5552776608</v>
      </c>
      <c r="K20" s="27"/>
      <c r="L20" s="51">
        <v>-0.123</v>
      </c>
      <c r="M20" s="27"/>
      <c r="N20" s="27">
        <v>0</v>
      </c>
      <c r="O20" s="27"/>
      <c r="P20" s="27">
        <v>5552776608</v>
      </c>
      <c r="Q20" s="27"/>
      <c r="R20" s="27">
        <v>0</v>
      </c>
      <c r="S20" s="27"/>
      <c r="T20" s="27">
        <v>5552776608</v>
      </c>
      <c r="U20" s="104"/>
      <c r="V20" s="51">
        <v>4.2999999999999997E-2</v>
      </c>
    </row>
    <row r="21" spans="2:22">
      <c r="B21" s="4" t="s">
        <v>142</v>
      </c>
      <c r="C21" s="104"/>
      <c r="D21" s="27">
        <v>0</v>
      </c>
      <c r="E21" s="27"/>
      <c r="F21" s="27">
        <v>0</v>
      </c>
      <c r="G21" s="27"/>
      <c r="H21" s="27">
        <v>0</v>
      </c>
      <c r="I21" s="27"/>
      <c r="J21" s="27">
        <v>0</v>
      </c>
      <c r="K21" s="27"/>
      <c r="L21" s="51">
        <v>0</v>
      </c>
      <c r="M21" s="27"/>
      <c r="N21" s="27">
        <v>0</v>
      </c>
      <c r="O21" s="27"/>
      <c r="P21" s="27">
        <v>0</v>
      </c>
      <c r="Q21" s="27"/>
      <c r="R21" s="27">
        <v>5323115290</v>
      </c>
      <c r="S21" s="27"/>
      <c r="T21" s="27">
        <v>5323115290</v>
      </c>
      <c r="U21" s="104"/>
      <c r="V21" s="51">
        <v>4.1200000000000001E-2</v>
      </c>
    </row>
    <row r="22" spans="2:22">
      <c r="B22" s="4" t="s">
        <v>145</v>
      </c>
      <c r="C22" s="104"/>
      <c r="D22" s="27">
        <v>0</v>
      </c>
      <c r="E22" s="27"/>
      <c r="F22" s="27">
        <v>2623297950</v>
      </c>
      <c r="G22" s="27"/>
      <c r="H22" s="27">
        <v>0</v>
      </c>
      <c r="I22" s="27"/>
      <c r="J22" s="27">
        <v>2623297950</v>
      </c>
      <c r="K22" s="27"/>
      <c r="L22" s="51">
        <v>-5.8099999999999999E-2</v>
      </c>
      <c r="M22" s="27"/>
      <c r="N22" s="27">
        <v>0</v>
      </c>
      <c r="O22" s="27"/>
      <c r="P22" s="27">
        <v>4975220250</v>
      </c>
      <c r="Q22" s="27"/>
      <c r="R22" s="27">
        <v>0</v>
      </c>
      <c r="S22" s="27"/>
      <c r="T22" s="27">
        <v>4975220250</v>
      </c>
      <c r="U22" s="104"/>
      <c r="V22" s="51">
        <v>3.85E-2</v>
      </c>
    </row>
    <row r="23" spans="2:22">
      <c r="B23" s="4" t="s">
        <v>131</v>
      </c>
      <c r="C23" s="104"/>
      <c r="D23" s="27">
        <v>0</v>
      </c>
      <c r="E23" s="27"/>
      <c r="F23" s="27">
        <v>-942133800</v>
      </c>
      <c r="G23" s="27"/>
      <c r="H23" s="27">
        <v>0</v>
      </c>
      <c r="I23" s="27"/>
      <c r="J23" s="27">
        <v>-942133800</v>
      </c>
      <c r="K23" s="27"/>
      <c r="L23" s="51">
        <v>2.0899999999999998E-2</v>
      </c>
      <c r="M23" s="27"/>
      <c r="N23" s="27">
        <v>0</v>
      </c>
      <c r="O23" s="27"/>
      <c r="P23" s="27">
        <v>4477378727</v>
      </c>
      <c r="Q23" s="27"/>
      <c r="R23" s="27">
        <v>0</v>
      </c>
      <c r="S23" s="27"/>
      <c r="T23" s="27">
        <v>4477378727</v>
      </c>
      <c r="U23" s="104"/>
      <c r="V23" s="51">
        <v>3.4700000000000002E-2</v>
      </c>
    </row>
    <row r="24" spans="2:22">
      <c r="B24" s="4" t="s">
        <v>121</v>
      </c>
      <c r="C24" s="104"/>
      <c r="D24" s="27">
        <v>0</v>
      </c>
      <c r="E24" s="27"/>
      <c r="F24" s="27">
        <v>0</v>
      </c>
      <c r="G24" s="27"/>
      <c r="H24" s="27">
        <v>1424925168</v>
      </c>
      <c r="I24" s="27"/>
      <c r="J24" s="27">
        <v>1424925168</v>
      </c>
      <c r="K24" s="27"/>
      <c r="L24" s="51">
        <v>-3.1600000000000003E-2</v>
      </c>
      <c r="M24" s="27"/>
      <c r="N24" s="27">
        <v>0</v>
      </c>
      <c r="O24" s="27"/>
      <c r="P24" s="27">
        <v>0</v>
      </c>
      <c r="Q24" s="27"/>
      <c r="R24" s="27">
        <v>3245115275</v>
      </c>
      <c r="S24" s="27"/>
      <c r="T24" s="27">
        <v>3245115275</v>
      </c>
      <c r="U24" s="104"/>
      <c r="V24" s="51">
        <v>2.5100000000000001E-2</v>
      </c>
    </row>
    <row r="25" spans="2:22">
      <c r="B25" s="4" t="s">
        <v>169</v>
      </c>
      <c r="C25" s="104"/>
      <c r="D25" s="27">
        <v>0</v>
      </c>
      <c r="E25" s="27"/>
      <c r="F25" s="27">
        <v>2998101882</v>
      </c>
      <c r="G25" s="27"/>
      <c r="H25" s="27">
        <v>0</v>
      </c>
      <c r="I25" s="27"/>
      <c r="J25" s="27">
        <v>2998101882</v>
      </c>
      <c r="K25" s="27"/>
      <c r="L25" s="51">
        <v>-6.6400000000000001E-2</v>
      </c>
      <c r="M25" s="27"/>
      <c r="N25" s="27">
        <v>0</v>
      </c>
      <c r="O25" s="27"/>
      <c r="P25" s="27">
        <v>2998101882</v>
      </c>
      <c r="Q25" s="27"/>
      <c r="R25" s="27">
        <v>0</v>
      </c>
      <c r="S25" s="27"/>
      <c r="T25" s="27">
        <v>2998101882</v>
      </c>
      <c r="U25" s="104"/>
      <c r="V25" s="51">
        <v>2.3199999999999998E-2</v>
      </c>
    </row>
    <row r="26" spans="2:22">
      <c r="B26" s="4" t="s">
        <v>130</v>
      </c>
      <c r="C26" s="104"/>
      <c r="D26" s="27">
        <v>0</v>
      </c>
      <c r="E26" s="27"/>
      <c r="F26" s="27">
        <v>-3857321082</v>
      </c>
      <c r="G26" s="27"/>
      <c r="H26" s="27">
        <v>0</v>
      </c>
      <c r="I26" s="27"/>
      <c r="J26" s="27">
        <v>-3857321082</v>
      </c>
      <c r="K26" s="27"/>
      <c r="L26" s="51">
        <v>8.5500000000000007E-2</v>
      </c>
      <c r="M26" s="27"/>
      <c r="N26" s="27">
        <v>0</v>
      </c>
      <c r="O26" s="27"/>
      <c r="P26" s="27">
        <v>2917717230</v>
      </c>
      <c r="Q26" s="27"/>
      <c r="R26" s="27">
        <v>0</v>
      </c>
      <c r="S26" s="27"/>
      <c r="T26" s="27">
        <v>2917717230</v>
      </c>
      <c r="U26" s="104"/>
      <c r="V26" s="51">
        <v>2.2599999999999999E-2</v>
      </c>
    </row>
    <row r="27" spans="2:22">
      <c r="B27" s="4" t="s">
        <v>147</v>
      </c>
      <c r="C27" s="104"/>
      <c r="D27" s="27">
        <v>0</v>
      </c>
      <c r="E27" s="27"/>
      <c r="F27" s="27">
        <v>3102776809</v>
      </c>
      <c r="G27" s="27"/>
      <c r="H27" s="27">
        <v>0</v>
      </c>
      <c r="I27" s="27"/>
      <c r="J27" s="27">
        <v>3102776809</v>
      </c>
      <c r="K27" s="27"/>
      <c r="L27" s="51">
        <v>-6.88E-2</v>
      </c>
      <c r="M27" s="27"/>
      <c r="N27" s="27">
        <v>0</v>
      </c>
      <c r="O27" s="27"/>
      <c r="P27" s="27">
        <v>2188815333</v>
      </c>
      <c r="Q27" s="27"/>
      <c r="R27" s="27">
        <v>0</v>
      </c>
      <c r="S27" s="27"/>
      <c r="T27" s="27">
        <v>2188815333</v>
      </c>
      <c r="U27" s="104"/>
      <c r="V27" s="51">
        <v>1.6899999999999998E-2</v>
      </c>
    </row>
    <row r="28" spans="2:22">
      <c r="B28" s="4" t="s">
        <v>152</v>
      </c>
      <c r="C28" s="104"/>
      <c r="D28" s="27">
        <v>0</v>
      </c>
      <c r="E28" s="27"/>
      <c r="F28" s="27">
        <v>0</v>
      </c>
      <c r="G28" s="27"/>
      <c r="H28" s="27">
        <v>1526866778</v>
      </c>
      <c r="I28" s="27"/>
      <c r="J28" s="27">
        <v>1526866778</v>
      </c>
      <c r="K28" s="27"/>
      <c r="L28" s="51">
        <v>-3.3799999999999997E-2</v>
      </c>
      <c r="M28" s="27"/>
      <c r="N28" s="27">
        <v>0</v>
      </c>
      <c r="O28" s="27"/>
      <c r="P28" s="27">
        <v>0</v>
      </c>
      <c r="Q28" s="27"/>
      <c r="R28" s="27">
        <v>1526866778</v>
      </c>
      <c r="S28" s="27"/>
      <c r="T28" s="27">
        <v>1526866778</v>
      </c>
      <c r="U28" s="104"/>
      <c r="V28" s="51">
        <v>1.18E-2</v>
      </c>
    </row>
    <row r="29" spans="2:22">
      <c r="B29" s="4" t="s">
        <v>170</v>
      </c>
      <c r="C29" s="104"/>
      <c r="D29" s="27">
        <v>0</v>
      </c>
      <c r="E29" s="27"/>
      <c r="F29" s="27">
        <v>1128776750</v>
      </c>
      <c r="G29" s="27"/>
      <c r="H29" s="27">
        <v>0</v>
      </c>
      <c r="I29" s="27"/>
      <c r="J29" s="27">
        <v>1128776750</v>
      </c>
      <c r="K29" s="27"/>
      <c r="L29" s="51">
        <v>-2.5000000000000001E-2</v>
      </c>
      <c r="M29" s="27"/>
      <c r="N29" s="27">
        <v>0</v>
      </c>
      <c r="O29" s="27"/>
      <c r="P29" s="27">
        <v>1128776750</v>
      </c>
      <c r="Q29" s="27"/>
      <c r="R29" s="27">
        <v>0</v>
      </c>
      <c r="S29" s="27"/>
      <c r="T29" s="27">
        <v>1128776750</v>
      </c>
      <c r="U29" s="104"/>
      <c r="V29" s="51">
        <v>8.6999999999999994E-3</v>
      </c>
    </row>
    <row r="30" spans="2:22">
      <c r="B30" s="4" t="s">
        <v>167</v>
      </c>
      <c r="C30" s="104"/>
      <c r="D30" s="27">
        <v>0</v>
      </c>
      <c r="E30" s="27"/>
      <c r="F30" s="27">
        <v>0</v>
      </c>
      <c r="G30" s="27"/>
      <c r="H30" s="27">
        <v>0</v>
      </c>
      <c r="I30" s="27"/>
      <c r="J30" s="27">
        <v>0</v>
      </c>
      <c r="K30" s="27"/>
      <c r="L30" s="51">
        <v>0</v>
      </c>
      <c r="M30" s="27"/>
      <c r="N30" s="27">
        <v>0</v>
      </c>
      <c r="O30" s="27"/>
      <c r="P30" s="27">
        <v>0</v>
      </c>
      <c r="Q30" s="27"/>
      <c r="R30" s="27">
        <v>1098165420</v>
      </c>
      <c r="S30" s="27"/>
      <c r="T30" s="27">
        <v>1098165420</v>
      </c>
      <c r="U30" s="104"/>
      <c r="V30" s="51">
        <v>8.5000000000000006E-3</v>
      </c>
    </row>
    <row r="31" spans="2:22">
      <c r="B31" s="4" t="s">
        <v>156</v>
      </c>
      <c r="C31" s="104"/>
      <c r="D31" s="27">
        <v>9061680785</v>
      </c>
      <c r="E31" s="27"/>
      <c r="F31" s="27">
        <v>-8233891428</v>
      </c>
      <c r="G31" s="27"/>
      <c r="H31" s="27">
        <v>0</v>
      </c>
      <c r="I31" s="27"/>
      <c r="J31" s="27">
        <v>827789357</v>
      </c>
      <c r="K31" s="27"/>
      <c r="L31" s="51">
        <v>-1.83E-2</v>
      </c>
      <c r="M31" s="27"/>
      <c r="N31" s="27">
        <v>9061680785</v>
      </c>
      <c r="O31" s="27"/>
      <c r="P31" s="27">
        <v>-7998895810</v>
      </c>
      <c r="Q31" s="27"/>
      <c r="R31" s="27">
        <v>0</v>
      </c>
      <c r="S31" s="27"/>
      <c r="T31" s="27">
        <v>1062784975</v>
      </c>
      <c r="U31" s="104"/>
      <c r="V31" s="51">
        <v>8.2000000000000007E-3</v>
      </c>
    </row>
    <row r="32" spans="2:22">
      <c r="B32" s="4" t="s">
        <v>151</v>
      </c>
      <c r="C32" s="104"/>
      <c r="D32" s="27">
        <v>0</v>
      </c>
      <c r="E32" s="27"/>
      <c r="F32" s="27">
        <v>-6179701060</v>
      </c>
      <c r="G32" s="27"/>
      <c r="H32" s="27">
        <v>441377881</v>
      </c>
      <c r="I32" s="27"/>
      <c r="J32" s="27">
        <v>-5738323179</v>
      </c>
      <c r="K32" s="27"/>
      <c r="L32" s="51">
        <v>0.12709999999999999</v>
      </c>
      <c r="M32" s="27"/>
      <c r="N32" s="27">
        <v>0</v>
      </c>
      <c r="O32" s="27"/>
      <c r="P32" s="27">
        <v>269358232</v>
      </c>
      <c r="Q32" s="27"/>
      <c r="R32" s="27">
        <v>441377881</v>
      </c>
      <c r="S32" s="27"/>
      <c r="T32" s="27">
        <v>710736113</v>
      </c>
      <c r="U32" s="104"/>
      <c r="V32" s="51">
        <v>5.4999999999999997E-3</v>
      </c>
    </row>
    <row r="33" spans="2:22">
      <c r="B33" s="4" t="s">
        <v>171</v>
      </c>
      <c r="C33" s="104"/>
      <c r="D33" s="27">
        <v>0</v>
      </c>
      <c r="E33" s="27"/>
      <c r="F33" s="27">
        <v>538046225</v>
      </c>
      <c r="G33" s="27"/>
      <c r="H33" s="27">
        <v>0</v>
      </c>
      <c r="I33" s="27"/>
      <c r="J33" s="27">
        <v>538046225</v>
      </c>
      <c r="K33" s="27"/>
      <c r="L33" s="51">
        <v>-1.1900000000000001E-2</v>
      </c>
      <c r="M33" s="27"/>
      <c r="N33" s="27">
        <v>0</v>
      </c>
      <c r="O33" s="27"/>
      <c r="P33" s="27">
        <v>538046225</v>
      </c>
      <c r="Q33" s="27"/>
      <c r="R33" s="27">
        <v>0</v>
      </c>
      <c r="S33" s="27"/>
      <c r="T33" s="27">
        <v>538046225</v>
      </c>
      <c r="U33" s="104"/>
      <c r="V33" s="51">
        <v>4.1999999999999997E-3</v>
      </c>
    </row>
    <row r="34" spans="2:22">
      <c r="B34" s="4" t="s">
        <v>161</v>
      </c>
      <c r="C34" s="104"/>
      <c r="D34" s="27">
        <v>0</v>
      </c>
      <c r="E34" s="27"/>
      <c r="F34" s="27">
        <v>0</v>
      </c>
      <c r="G34" s="27"/>
      <c r="H34" s="27">
        <v>284451889</v>
      </c>
      <c r="I34" s="27"/>
      <c r="J34" s="27">
        <v>284451889</v>
      </c>
      <c r="K34" s="27"/>
      <c r="L34" s="51">
        <v>-6.3E-3</v>
      </c>
      <c r="M34" s="27"/>
      <c r="N34" s="27">
        <v>0</v>
      </c>
      <c r="O34" s="27"/>
      <c r="P34" s="27">
        <v>0</v>
      </c>
      <c r="Q34" s="27"/>
      <c r="R34" s="27">
        <v>352153719</v>
      </c>
      <c r="S34" s="27"/>
      <c r="T34" s="27">
        <v>352153719</v>
      </c>
      <c r="U34" s="104"/>
      <c r="V34" s="51">
        <v>2.7000000000000001E-3</v>
      </c>
    </row>
    <row r="35" spans="2:22">
      <c r="B35" s="4" t="s">
        <v>14</v>
      </c>
      <c r="C35" s="104"/>
      <c r="D35" s="27">
        <v>0</v>
      </c>
      <c r="E35" s="27"/>
      <c r="F35" s="27">
        <v>0</v>
      </c>
      <c r="G35" s="27"/>
      <c r="H35" s="27">
        <v>0</v>
      </c>
      <c r="I35" s="27"/>
      <c r="J35" s="27">
        <v>0</v>
      </c>
      <c r="K35" s="27"/>
      <c r="L35" s="51">
        <v>0</v>
      </c>
      <c r="M35" s="27"/>
      <c r="N35" s="27">
        <v>0</v>
      </c>
      <c r="O35" s="27"/>
      <c r="P35" s="27">
        <v>0</v>
      </c>
      <c r="Q35" s="27"/>
      <c r="R35" s="27">
        <v>1493146</v>
      </c>
      <c r="S35" s="27"/>
      <c r="T35" s="27">
        <v>1493146</v>
      </c>
      <c r="U35" s="104"/>
      <c r="V35" s="51">
        <v>0</v>
      </c>
    </row>
    <row r="36" spans="2:22">
      <c r="B36" s="4" t="s">
        <v>166</v>
      </c>
      <c r="C36" s="104"/>
      <c r="D36" s="27">
        <v>0</v>
      </c>
      <c r="E36" s="27"/>
      <c r="F36" s="27">
        <v>0</v>
      </c>
      <c r="G36" s="27"/>
      <c r="H36" s="27">
        <v>617805</v>
      </c>
      <c r="I36" s="27"/>
      <c r="J36" s="27">
        <v>617805</v>
      </c>
      <c r="K36" s="27"/>
      <c r="L36" s="51">
        <v>0</v>
      </c>
      <c r="M36" s="27"/>
      <c r="N36" s="27">
        <v>0</v>
      </c>
      <c r="O36" s="27"/>
      <c r="P36" s="27">
        <v>0</v>
      </c>
      <c r="Q36" s="27"/>
      <c r="R36" s="27">
        <v>617805</v>
      </c>
      <c r="S36" s="27"/>
      <c r="T36" s="27">
        <v>617805</v>
      </c>
      <c r="U36" s="104"/>
      <c r="V36" s="51">
        <v>0</v>
      </c>
    </row>
    <row r="37" spans="2:22">
      <c r="B37" s="4" t="s">
        <v>128</v>
      </c>
      <c r="C37" s="104"/>
      <c r="D37" s="27">
        <v>0</v>
      </c>
      <c r="E37" s="27"/>
      <c r="F37" s="27">
        <v>0</v>
      </c>
      <c r="G37" s="27"/>
      <c r="H37" s="27">
        <v>-2991</v>
      </c>
      <c r="I37" s="27"/>
      <c r="J37" s="27">
        <v>-2991</v>
      </c>
      <c r="K37" s="27"/>
      <c r="L37" s="51">
        <v>0</v>
      </c>
      <c r="M37" s="27"/>
      <c r="N37" s="27">
        <v>151</v>
      </c>
      <c r="O37" s="27"/>
      <c r="P37" s="27">
        <v>0</v>
      </c>
      <c r="Q37" s="27"/>
      <c r="R37" s="27">
        <v>-2991</v>
      </c>
      <c r="S37" s="27"/>
      <c r="T37" s="27">
        <v>-2840</v>
      </c>
      <c r="U37" s="104"/>
      <c r="V37" s="51">
        <v>0</v>
      </c>
    </row>
    <row r="38" spans="2:22">
      <c r="B38" s="4" t="s">
        <v>129</v>
      </c>
      <c r="C38" s="104"/>
      <c r="D38" s="27">
        <v>0</v>
      </c>
      <c r="E38" s="27"/>
      <c r="F38" s="27">
        <v>0</v>
      </c>
      <c r="G38" s="27"/>
      <c r="H38" s="27">
        <v>-45755</v>
      </c>
      <c r="I38" s="27"/>
      <c r="J38" s="27">
        <v>-45755</v>
      </c>
      <c r="K38" s="27"/>
      <c r="L38" s="51">
        <v>0</v>
      </c>
      <c r="M38" s="27"/>
      <c r="N38" s="27">
        <v>0</v>
      </c>
      <c r="O38" s="27"/>
      <c r="P38" s="27">
        <v>0</v>
      </c>
      <c r="Q38" s="27"/>
      <c r="R38" s="27">
        <v>-45755</v>
      </c>
      <c r="S38" s="27"/>
      <c r="T38" s="27">
        <v>-45755</v>
      </c>
      <c r="U38" s="104"/>
      <c r="V38" s="51">
        <v>0</v>
      </c>
    </row>
    <row r="39" spans="2:22">
      <c r="B39" s="4" t="s">
        <v>176</v>
      </c>
      <c r="C39" s="104"/>
      <c r="D39" s="27">
        <v>30147493</v>
      </c>
      <c r="E39" s="27"/>
      <c r="F39" s="27">
        <v>-152844158</v>
      </c>
      <c r="G39" s="27"/>
      <c r="H39" s="27">
        <v>0</v>
      </c>
      <c r="I39" s="27"/>
      <c r="J39" s="27">
        <v>-122696665</v>
      </c>
      <c r="K39" s="27"/>
      <c r="L39" s="51">
        <v>2.7000000000000001E-3</v>
      </c>
      <c r="M39" s="27"/>
      <c r="N39" s="27">
        <v>30147493</v>
      </c>
      <c r="O39" s="27"/>
      <c r="P39" s="27">
        <v>-152844158</v>
      </c>
      <c r="Q39" s="27"/>
      <c r="R39" s="27">
        <v>0</v>
      </c>
      <c r="S39" s="27"/>
      <c r="T39" s="27">
        <v>-122696665</v>
      </c>
      <c r="U39" s="104"/>
      <c r="V39" s="51">
        <v>-8.9999999999999998E-4</v>
      </c>
    </row>
    <row r="40" spans="2:22">
      <c r="B40" s="4" t="s">
        <v>164</v>
      </c>
      <c r="C40" s="104"/>
      <c r="D40" s="27">
        <v>0</v>
      </c>
      <c r="E40" s="27"/>
      <c r="F40" s="27">
        <v>-224946134</v>
      </c>
      <c r="G40" s="27"/>
      <c r="H40" s="27">
        <v>-607866489</v>
      </c>
      <c r="I40" s="27"/>
      <c r="J40" s="27">
        <v>-832812623</v>
      </c>
      <c r="K40" s="27"/>
      <c r="L40" s="51">
        <v>1.8499999999999999E-2</v>
      </c>
      <c r="M40" s="27"/>
      <c r="N40" s="27">
        <v>371041644</v>
      </c>
      <c r="O40" s="27"/>
      <c r="P40" s="27">
        <v>15342252</v>
      </c>
      <c r="Q40" s="27"/>
      <c r="R40" s="27">
        <v>-607866489</v>
      </c>
      <c r="S40" s="27"/>
      <c r="T40" s="27">
        <v>-221482593</v>
      </c>
      <c r="U40" s="104"/>
      <c r="V40" s="51">
        <v>-1.6999999999999999E-3</v>
      </c>
    </row>
    <row r="41" spans="2:22">
      <c r="B41" s="4" t="s">
        <v>165</v>
      </c>
      <c r="C41" s="104"/>
      <c r="D41" s="27">
        <v>0</v>
      </c>
      <c r="E41" s="27"/>
      <c r="F41" s="27">
        <v>0</v>
      </c>
      <c r="G41" s="27"/>
      <c r="H41" s="27">
        <v>-192869067</v>
      </c>
      <c r="I41" s="27"/>
      <c r="J41" s="27">
        <v>-192869067</v>
      </c>
      <c r="K41" s="27"/>
      <c r="L41" s="51">
        <v>4.3E-3</v>
      </c>
      <c r="M41" s="27"/>
      <c r="N41" s="27">
        <v>0</v>
      </c>
      <c r="O41" s="27"/>
      <c r="P41" s="27">
        <v>0</v>
      </c>
      <c r="Q41" s="27"/>
      <c r="R41" s="27">
        <v>-333599536</v>
      </c>
      <c r="S41" s="27"/>
      <c r="T41" s="27">
        <v>-333599536</v>
      </c>
      <c r="U41" s="104"/>
      <c r="V41" s="51">
        <v>-2.5999999999999999E-3</v>
      </c>
    </row>
    <row r="42" spans="2:22">
      <c r="B42" s="4" t="s">
        <v>175</v>
      </c>
      <c r="C42" s="104"/>
      <c r="D42" s="27">
        <v>0</v>
      </c>
      <c r="E42" s="27"/>
      <c r="F42" s="27">
        <v>-740219461</v>
      </c>
      <c r="G42" s="27"/>
      <c r="H42" s="27">
        <v>0</v>
      </c>
      <c r="I42" s="27"/>
      <c r="J42" s="27">
        <v>-740219461</v>
      </c>
      <c r="K42" s="27"/>
      <c r="L42" s="51">
        <v>1.6400000000000001E-2</v>
      </c>
      <c r="M42" s="27"/>
      <c r="N42" s="27">
        <v>0</v>
      </c>
      <c r="O42" s="27"/>
      <c r="P42" s="27">
        <v>-740219461</v>
      </c>
      <c r="Q42" s="27"/>
      <c r="R42" s="27">
        <v>0</v>
      </c>
      <c r="S42" s="27"/>
      <c r="T42" s="27">
        <v>-740219461</v>
      </c>
      <c r="U42" s="104"/>
      <c r="V42" s="51">
        <v>-5.7000000000000002E-3</v>
      </c>
    </row>
    <row r="43" spans="2:22">
      <c r="B43" s="4" t="s">
        <v>174</v>
      </c>
      <c r="C43" s="104"/>
      <c r="D43" s="27">
        <v>0</v>
      </c>
      <c r="E43" s="27"/>
      <c r="F43" s="27">
        <v>-859412801</v>
      </c>
      <c r="G43" s="27"/>
      <c r="H43" s="27">
        <v>0</v>
      </c>
      <c r="I43" s="27"/>
      <c r="J43" s="27">
        <v>-859412801</v>
      </c>
      <c r="K43" s="27"/>
      <c r="L43" s="51">
        <v>1.9E-2</v>
      </c>
      <c r="M43" s="27"/>
      <c r="N43" s="27">
        <v>0</v>
      </c>
      <c r="O43" s="27"/>
      <c r="P43" s="27">
        <v>-859412801</v>
      </c>
      <c r="Q43" s="27"/>
      <c r="R43" s="27">
        <v>0</v>
      </c>
      <c r="S43" s="27"/>
      <c r="T43" s="27">
        <v>-859412801</v>
      </c>
      <c r="U43" s="104"/>
      <c r="V43" s="51">
        <v>-6.7000000000000002E-3</v>
      </c>
    </row>
    <row r="44" spans="2:22">
      <c r="B44" s="4" t="s">
        <v>15</v>
      </c>
      <c r="C44" s="104"/>
      <c r="D44" s="27">
        <v>0</v>
      </c>
      <c r="E44" s="27"/>
      <c r="F44" s="27">
        <v>0</v>
      </c>
      <c r="G44" s="27"/>
      <c r="H44" s="27">
        <v>-1250441483</v>
      </c>
      <c r="I44" s="27"/>
      <c r="J44" s="27">
        <v>-1250441483</v>
      </c>
      <c r="K44" s="27"/>
      <c r="L44" s="51">
        <v>2.7699999999999999E-2</v>
      </c>
      <c r="M44" s="27"/>
      <c r="N44" s="27">
        <v>0</v>
      </c>
      <c r="O44" s="27"/>
      <c r="P44" s="27">
        <v>0</v>
      </c>
      <c r="Q44" s="27"/>
      <c r="R44" s="27">
        <v>-1250441483</v>
      </c>
      <c r="S44" s="27"/>
      <c r="T44" s="27">
        <v>-1250441483</v>
      </c>
      <c r="U44" s="104"/>
      <c r="V44" s="51">
        <v>-9.7000000000000003E-3</v>
      </c>
    </row>
    <row r="45" spans="2:22">
      <c r="B45" s="4" t="s">
        <v>155</v>
      </c>
      <c r="C45" s="104"/>
      <c r="D45" s="27">
        <v>0</v>
      </c>
      <c r="E45" s="27"/>
      <c r="F45" s="27">
        <v>-1198312483</v>
      </c>
      <c r="G45" s="27"/>
      <c r="H45" s="27">
        <v>0</v>
      </c>
      <c r="I45" s="27"/>
      <c r="J45" s="27">
        <v>-1198312483</v>
      </c>
      <c r="K45" s="27"/>
      <c r="L45" s="51">
        <v>2.6599999999999999E-2</v>
      </c>
      <c r="M45" s="27"/>
      <c r="N45" s="27">
        <v>0</v>
      </c>
      <c r="O45" s="27"/>
      <c r="P45" s="27">
        <v>-2271488212</v>
      </c>
      <c r="Q45" s="27"/>
      <c r="R45" s="27">
        <v>0</v>
      </c>
      <c r="S45" s="27"/>
      <c r="T45" s="27">
        <v>-2271488212</v>
      </c>
      <c r="U45" s="104"/>
      <c r="V45" s="51">
        <v>-1.7600000000000001E-2</v>
      </c>
    </row>
    <row r="46" spans="2:22">
      <c r="B46" s="4" t="s">
        <v>160</v>
      </c>
      <c r="C46" s="104"/>
      <c r="D46" s="27">
        <v>0</v>
      </c>
      <c r="E46" s="27"/>
      <c r="F46" s="27">
        <v>-3935975518</v>
      </c>
      <c r="G46" s="27"/>
      <c r="H46" s="27">
        <v>113846489</v>
      </c>
      <c r="I46" s="27"/>
      <c r="J46" s="27">
        <v>-3822129029</v>
      </c>
      <c r="K46" s="27"/>
      <c r="L46" s="51">
        <v>8.4699999999999998E-2</v>
      </c>
      <c r="M46" s="27"/>
      <c r="N46" s="27">
        <v>0</v>
      </c>
      <c r="O46" s="27"/>
      <c r="P46" s="27">
        <v>-2644909039</v>
      </c>
      <c r="Q46" s="27"/>
      <c r="R46" s="27">
        <v>113846489</v>
      </c>
      <c r="S46" s="27"/>
      <c r="T46" s="27">
        <v>-2531062550</v>
      </c>
      <c r="U46" s="104"/>
      <c r="V46" s="51">
        <v>-1.9599999999999999E-2</v>
      </c>
    </row>
    <row r="47" spans="2:22">
      <c r="B47" s="4" t="s">
        <v>173</v>
      </c>
      <c r="C47" s="104"/>
      <c r="D47" s="27">
        <v>0</v>
      </c>
      <c r="E47" s="27"/>
      <c r="F47" s="27">
        <v>-3012195671</v>
      </c>
      <c r="G47" s="27"/>
      <c r="H47" s="27">
        <v>0</v>
      </c>
      <c r="I47" s="27"/>
      <c r="J47" s="27">
        <v>-3012195671</v>
      </c>
      <c r="K47" s="27"/>
      <c r="L47" s="51">
        <v>6.6699999999999995E-2</v>
      </c>
      <c r="M47" s="27"/>
      <c r="N47" s="27">
        <v>0</v>
      </c>
      <c r="O47" s="27"/>
      <c r="P47" s="27">
        <v>-3012195671</v>
      </c>
      <c r="Q47" s="27"/>
      <c r="R47" s="27">
        <v>0</v>
      </c>
      <c r="S47" s="27"/>
      <c r="T47" s="27">
        <v>-3012195671</v>
      </c>
      <c r="U47" s="104"/>
      <c r="V47" s="51">
        <v>-2.3300000000000001E-2</v>
      </c>
    </row>
    <row r="48" spans="2:22">
      <c r="B48" s="4" t="s">
        <v>162</v>
      </c>
      <c r="C48" s="104"/>
      <c r="D48" s="27">
        <v>0</v>
      </c>
      <c r="E48" s="27"/>
      <c r="F48" s="27">
        <v>0</v>
      </c>
      <c r="G48" s="27"/>
      <c r="H48" s="27">
        <v>-3529439342</v>
      </c>
      <c r="I48" s="27"/>
      <c r="J48" s="27">
        <v>-3529439342</v>
      </c>
      <c r="K48" s="27"/>
      <c r="L48" s="51">
        <v>7.8200000000000006E-2</v>
      </c>
      <c r="M48" s="27"/>
      <c r="N48" s="27">
        <v>0</v>
      </c>
      <c r="O48" s="27"/>
      <c r="P48" s="27">
        <v>0</v>
      </c>
      <c r="Q48" s="27"/>
      <c r="R48" s="27">
        <v>-3529439342</v>
      </c>
      <c r="S48" s="27"/>
      <c r="T48" s="27">
        <v>-3529439342</v>
      </c>
      <c r="U48" s="104"/>
      <c r="V48" s="51">
        <v>-2.7300000000000001E-2</v>
      </c>
    </row>
    <row r="49" spans="2:22">
      <c r="B49" s="4" t="s">
        <v>122</v>
      </c>
      <c r="C49" s="104"/>
      <c r="D49" s="27">
        <v>0</v>
      </c>
      <c r="E49" s="27"/>
      <c r="F49" s="27">
        <v>-10535130769</v>
      </c>
      <c r="G49" s="27"/>
      <c r="H49" s="27">
        <v>0</v>
      </c>
      <c r="I49" s="27"/>
      <c r="J49" s="27">
        <v>-10535130769</v>
      </c>
      <c r="K49" s="27"/>
      <c r="L49" s="51">
        <v>0.2334</v>
      </c>
      <c r="M49" s="27"/>
      <c r="N49" s="27">
        <v>0</v>
      </c>
      <c r="O49" s="27"/>
      <c r="P49" s="27">
        <v>-4556784841</v>
      </c>
      <c r="Q49" s="27"/>
      <c r="R49" s="27">
        <v>439568933</v>
      </c>
      <c r="S49" s="27"/>
      <c r="T49" s="27">
        <v>-4117215908</v>
      </c>
      <c r="U49" s="104"/>
      <c r="V49" s="51">
        <v>-3.1899999999999998E-2</v>
      </c>
    </row>
    <row r="50" spans="2:22">
      <c r="B50" s="4" t="s">
        <v>163</v>
      </c>
      <c r="C50" s="104"/>
      <c r="D50" s="27">
        <v>0</v>
      </c>
      <c r="E50" s="27"/>
      <c r="F50" s="27">
        <v>-1708059993</v>
      </c>
      <c r="G50" s="27"/>
      <c r="H50" s="27">
        <v>0</v>
      </c>
      <c r="I50" s="27"/>
      <c r="J50" s="27">
        <v>-1708059993</v>
      </c>
      <c r="K50" s="27"/>
      <c r="L50" s="51">
        <v>3.78E-2</v>
      </c>
      <c r="M50" s="27"/>
      <c r="N50" s="27">
        <v>0</v>
      </c>
      <c r="O50" s="27"/>
      <c r="P50" s="27">
        <v>-4663325940</v>
      </c>
      <c r="Q50" s="27"/>
      <c r="R50" s="27">
        <v>0</v>
      </c>
      <c r="S50" s="27"/>
      <c r="T50" s="27">
        <v>-4663325940</v>
      </c>
      <c r="U50" s="104"/>
      <c r="V50" s="51">
        <v>-3.61E-2</v>
      </c>
    </row>
    <row r="51" spans="2:22">
      <c r="B51" s="4" t="s">
        <v>158</v>
      </c>
      <c r="C51" s="104"/>
      <c r="D51" s="27">
        <v>0</v>
      </c>
      <c r="E51" s="27"/>
      <c r="F51" s="27">
        <v>-7455971430</v>
      </c>
      <c r="G51" s="27"/>
      <c r="H51" s="27">
        <v>0</v>
      </c>
      <c r="I51" s="27"/>
      <c r="J51" s="27">
        <v>-7455971430</v>
      </c>
      <c r="K51" s="27"/>
      <c r="L51" s="51">
        <v>0.16520000000000001</v>
      </c>
      <c r="M51" s="27"/>
      <c r="N51" s="27">
        <v>0</v>
      </c>
      <c r="O51" s="27"/>
      <c r="P51" s="27">
        <v>-5058650997</v>
      </c>
      <c r="Q51" s="27"/>
      <c r="R51" s="27">
        <v>0</v>
      </c>
      <c r="S51" s="27"/>
      <c r="T51" s="27">
        <v>-5058650997</v>
      </c>
      <c r="U51" s="104"/>
      <c r="V51" s="51">
        <v>-3.9199999999999999E-2</v>
      </c>
    </row>
    <row r="52" spans="2:22">
      <c r="B52" s="4" t="s">
        <v>133</v>
      </c>
      <c r="C52" s="104"/>
      <c r="D52" s="27">
        <v>0</v>
      </c>
      <c r="E52" s="27"/>
      <c r="F52" s="27">
        <v>-13279418738</v>
      </c>
      <c r="G52" s="27"/>
      <c r="H52" s="27">
        <v>0</v>
      </c>
      <c r="I52" s="27"/>
      <c r="J52" s="27">
        <v>-13279418738</v>
      </c>
      <c r="K52" s="27"/>
      <c r="L52" s="51">
        <v>0.29420000000000002</v>
      </c>
      <c r="M52" s="27"/>
      <c r="N52" s="27">
        <v>0</v>
      </c>
      <c r="O52" s="27"/>
      <c r="P52" s="27">
        <v>-14093658846</v>
      </c>
      <c r="Q52" s="27"/>
      <c r="R52" s="27">
        <v>5604233640</v>
      </c>
      <c r="S52" s="27"/>
      <c r="T52" s="27">
        <v>-8489425206</v>
      </c>
      <c r="U52" s="104"/>
      <c r="V52" s="51">
        <v>-6.5699999999999995E-2</v>
      </c>
    </row>
    <row r="53" spans="2:22">
      <c r="B53" s="4" t="s">
        <v>159</v>
      </c>
      <c r="C53" s="104"/>
      <c r="D53" s="27">
        <v>0</v>
      </c>
      <c r="E53" s="27"/>
      <c r="F53" s="27">
        <v>-11620636317</v>
      </c>
      <c r="G53" s="27"/>
      <c r="H53" s="27">
        <v>0</v>
      </c>
      <c r="I53" s="27"/>
      <c r="J53" s="27">
        <v>-11620636317</v>
      </c>
      <c r="K53" s="27"/>
      <c r="L53" s="51">
        <v>0.25750000000000001</v>
      </c>
      <c r="M53" s="27"/>
      <c r="N53" s="27">
        <v>0</v>
      </c>
      <c r="O53" s="27"/>
      <c r="P53" s="27">
        <v>-13860974588</v>
      </c>
      <c r="Q53" s="27"/>
      <c r="R53" s="27">
        <v>0</v>
      </c>
      <c r="S53" s="27"/>
      <c r="T53" s="27">
        <v>-13860974588</v>
      </c>
      <c r="U53" s="104"/>
      <c r="V53" s="51">
        <v>-0.10730000000000001</v>
      </c>
    </row>
    <row r="54" spans="2:22">
      <c r="D54" s="27"/>
      <c r="F54" s="27"/>
      <c r="H54" s="27"/>
      <c r="J54" s="27"/>
      <c r="L54" s="51"/>
      <c r="N54" s="27"/>
      <c r="P54" s="27"/>
      <c r="R54" s="27"/>
      <c r="T54" s="27"/>
      <c r="V54" s="51"/>
    </row>
    <row r="55" spans="2:22" ht="21.75" thickBot="1">
      <c r="B55" s="49" t="s">
        <v>88</v>
      </c>
      <c r="D55" s="50">
        <f>SUM(D11:D54)</f>
        <v>9091830364</v>
      </c>
      <c r="F55" s="50">
        <f>SUM(F11:F54)</f>
        <v>-48970026598</v>
      </c>
      <c r="H55" s="50">
        <f>SUM(H11:H54)</f>
        <v>-1788612340</v>
      </c>
      <c r="J55" s="50">
        <f>SUM(J11:J54)</f>
        <v>-41666808574</v>
      </c>
      <c r="L55" s="65">
        <f>SUM(L11:L54)</f>
        <v>0.92330000000000023</v>
      </c>
      <c r="N55" s="50">
        <f>SUM(N11:N54)</f>
        <v>13072170186</v>
      </c>
      <c r="P55" s="50">
        <f>SUM(P11:P54)</f>
        <v>466679110</v>
      </c>
      <c r="R55" s="50">
        <f>SUM(R11:R54)</f>
        <v>110829426011</v>
      </c>
      <c r="T55" s="50">
        <f>SUM(T11:T54)</f>
        <v>124368275307</v>
      </c>
      <c r="V55" s="65">
        <f>SUM(V11:V54)</f>
        <v>0.96279999999999921</v>
      </c>
    </row>
    <row r="56" spans="2:22" ht="21.75" thickTop="1"/>
    <row r="57" spans="2:22" ht="30">
      <c r="L57" s="60">
        <v>9</v>
      </c>
    </row>
  </sheetData>
  <sortState xmlns:xlrd2="http://schemas.microsoft.com/office/spreadsheetml/2017/richdata2" ref="B11:V53">
    <sortCondition descending="1" ref="T11:T53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" right="0" top="0" bottom="0" header="0" footer="0"/>
  <pageSetup paperSize="9" scale="48" orientation="portrait" r:id="rId1"/>
  <rowBreaks count="2" manualBreakCount="2">
    <brk id="34" max="16383" man="1"/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19"/>
  <sheetViews>
    <sheetView rightToLeft="1" view="pageBreakPreview" zoomScale="85" zoomScaleNormal="85" zoomScaleSheetLayoutView="85" workbookViewId="0">
      <selection activeCell="F18" sqref="F18"/>
    </sheetView>
  </sheetViews>
  <sheetFormatPr defaultRowHeight="21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2:28" ht="30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2:28" ht="30">
      <c r="B4" s="108" t="s">
        <v>177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</row>
    <row r="6" spans="2:28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>
      <c r="B7" s="13" t="s">
        <v>110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2" customFormat="1" ht="24">
      <c r="B8" s="132" t="s">
        <v>2</v>
      </c>
      <c r="D8" s="131" t="s">
        <v>62</v>
      </c>
      <c r="E8" s="131" t="s">
        <v>62</v>
      </c>
      <c r="F8" s="131" t="s">
        <v>62</v>
      </c>
      <c r="G8" s="131" t="s">
        <v>62</v>
      </c>
      <c r="H8" s="131" t="s">
        <v>62</v>
      </c>
      <c r="J8" s="131" t="s">
        <v>54</v>
      </c>
      <c r="K8" s="131" t="s">
        <v>54</v>
      </c>
      <c r="L8" s="131" t="s">
        <v>54</v>
      </c>
      <c r="M8" s="131" t="s">
        <v>54</v>
      </c>
      <c r="N8" s="131" t="s">
        <v>54</v>
      </c>
      <c r="P8" s="131" t="s">
        <v>55</v>
      </c>
      <c r="Q8" s="131" t="s">
        <v>55</v>
      </c>
      <c r="R8" s="131" t="s">
        <v>55</v>
      </c>
      <c r="S8" s="131" t="s">
        <v>55</v>
      </c>
      <c r="T8" s="131" t="s">
        <v>55</v>
      </c>
    </row>
    <row r="9" spans="2:28" s="42" customFormat="1" ht="56.25" customHeight="1">
      <c r="B9" s="132" t="s">
        <v>2</v>
      </c>
      <c r="D9" s="130" t="s">
        <v>63</v>
      </c>
      <c r="E9" s="61"/>
      <c r="F9" s="130" t="s">
        <v>64</v>
      </c>
      <c r="G9" s="61"/>
      <c r="H9" s="130" t="s">
        <v>65</v>
      </c>
      <c r="J9" s="130" t="s">
        <v>66</v>
      </c>
      <c r="K9" s="61"/>
      <c r="L9" s="130" t="s">
        <v>59</v>
      </c>
      <c r="M9" s="61"/>
      <c r="N9" s="130" t="s">
        <v>67</v>
      </c>
      <c r="P9" s="130" t="s">
        <v>66</v>
      </c>
      <c r="Q9" s="61"/>
      <c r="R9" s="130" t="s">
        <v>59</v>
      </c>
      <c r="S9" s="61"/>
      <c r="T9" s="130" t="s">
        <v>67</v>
      </c>
    </row>
    <row r="10" spans="2:28" s="107" customFormat="1" ht="27.75" customHeight="1">
      <c r="B10" s="6" t="s">
        <v>156</v>
      </c>
      <c r="D10" s="6" t="s">
        <v>178</v>
      </c>
      <c r="E10" s="104"/>
      <c r="F10" s="90">
        <v>1679731</v>
      </c>
      <c r="G10" s="90"/>
      <c r="H10" s="90">
        <v>6300</v>
      </c>
      <c r="I10" s="90"/>
      <c r="J10" s="90">
        <v>10582305300</v>
      </c>
      <c r="K10" s="90"/>
      <c r="L10" s="90">
        <v>1520624515</v>
      </c>
      <c r="M10" s="90"/>
      <c r="N10" s="90">
        <v>9061680785</v>
      </c>
      <c r="O10" s="90"/>
      <c r="P10" s="90">
        <v>10582305300</v>
      </c>
      <c r="Q10" s="90"/>
      <c r="R10" s="90">
        <v>1520624515</v>
      </c>
      <c r="S10" s="90"/>
      <c r="T10" s="90">
        <v>9061680785</v>
      </c>
    </row>
    <row r="11" spans="2:28" s="107" customFormat="1" ht="27.75" customHeight="1">
      <c r="B11" s="6" t="s">
        <v>146</v>
      </c>
      <c r="D11" s="6" t="s">
        <v>168</v>
      </c>
      <c r="E11" s="104"/>
      <c r="F11" s="90">
        <v>275724</v>
      </c>
      <c r="G11" s="90"/>
      <c r="H11" s="90">
        <v>15000</v>
      </c>
      <c r="I11" s="90"/>
      <c r="J11" s="90">
        <v>0</v>
      </c>
      <c r="K11" s="90"/>
      <c r="L11" s="90">
        <v>0</v>
      </c>
      <c r="M11" s="90"/>
      <c r="N11" s="90">
        <v>0</v>
      </c>
      <c r="O11" s="90"/>
      <c r="P11" s="90">
        <v>4135860000</v>
      </c>
      <c r="Q11" s="90"/>
      <c r="R11" s="90">
        <v>526561973</v>
      </c>
      <c r="S11" s="90"/>
      <c r="T11" s="90">
        <v>3609298027</v>
      </c>
    </row>
    <row r="12" spans="2:28" s="107" customFormat="1" ht="27.75" customHeight="1">
      <c r="B12" s="6" t="s">
        <v>164</v>
      </c>
      <c r="D12" s="6" t="s">
        <v>154</v>
      </c>
      <c r="E12" s="104"/>
      <c r="F12" s="90">
        <v>241720</v>
      </c>
      <c r="G12" s="90"/>
      <c r="H12" s="90">
        <v>1760</v>
      </c>
      <c r="I12" s="90"/>
      <c r="J12" s="90">
        <v>0</v>
      </c>
      <c r="K12" s="90"/>
      <c r="L12" s="90">
        <v>0</v>
      </c>
      <c r="M12" s="90"/>
      <c r="N12" s="90">
        <v>0</v>
      </c>
      <c r="O12" s="90"/>
      <c r="P12" s="90">
        <v>425427200</v>
      </c>
      <c r="Q12" s="90"/>
      <c r="R12" s="90">
        <v>54385556</v>
      </c>
      <c r="S12" s="90"/>
      <c r="T12" s="90">
        <v>371041644</v>
      </c>
    </row>
    <row r="13" spans="2:28" s="107" customFormat="1" ht="27.75" customHeight="1">
      <c r="B13" s="6" t="s">
        <v>176</v>
      </c>
      <c r="D13" s="6" t="s">
        <v>179</v>
      </c>
      <c r="E13" s="104"/>
      <c r="F13" s="90">
        <v>70000</v>
      </c>
      <c r="G13" s="90"/>
      <c r="H13" s="90">
        <v>500</v>
      </c>
      <c r="I13" s="90"/>
      <c r="J13" s="90">
        <v>35000000</v>
      </c>
      <c r="K13" s="90"/>
      <c r="L13" s="90">
        <v>4852507</v>
      </c>
      <c r="M13" s="90"/>
      <c r="N13" s="90">
        <v>30147493</v>
      </c>
      <c r="O13" s="90"/>
      <c r="P13" s="90">
        <v>35000000</v>
      </c>
      <c r="Q13" s="90"/>
      <c r="R13" s="90">
        <v>4852507</v>
      </c>
      <c r="S13" s="90"/>
      <c r="T13" s="90">
        <v>30147493</v>
      </c>
    </row>
    <row r="14" spans="2:28" s="42" customFormat="1" ht="33.75" customHeight="1">
      <c r="B14" s="6" t="s">
        <v>138</v>
      </c>
      <c r="D14" s="6" t="s">
        <v>180</v>
      </c>
      <c r="E14" s="104"/>
      <c r="F14" s="90">
        <v>1</v>
      </c>
      <c r="G14" s="90"/>
      <c r="H14" s="90">
        <v>2400</v>
      </c>
      <c r="I14" s="90"/>
      <c r="J14" s="90">
        <v>2400</v>
      </c>
      <c r="K14" s="90"/>
      <c r="L14" s="90">
        <v>314</v>
      </c>
      <c r="M14" s="90"/>
      <c r="N14" s="90">
        <v>2086</v>
      </c>
      <c r="O14" s="90"/>
      <c r="P14" s="90">
        <v>2400</v>
      </c>
      <c r="Q14" s="90"/>
      <c r="R14" s="90">
        <v>314</v>
      </c>
      <c r="S14" s="90"/>
      <c r="T14" s="90">
        <v>2086</v>
      </c>
    </row>
    <row r="15" spans="2:28" s="4" customFormat="1">
      <c r="B15" s="6" t="s">
        <v>128</v>
      </c>
      <c r="C15" s="104"/>
      <c r="D15" s="6" t="s">
        <v>153</v>
      </c>
      <c r="E15" s="104"/>
      <c r="F15" s="90">
        <v>1</v>
      </c>
      <c r="G15" s="90"/>
      <c r="H15" s="90">
        <v>170</v>
      </c>
      <c r="I15" s="90"/>
      <c r="J15" s="90">
        <v>0</v>
      </c>
      <c r="K15" s="90"/>
      <c r="L15" s="90">
        <v>0</v>
      </c>
      <c r="M15" s="90"/>
      <c r="N15" s="90">
        <v>0</v>
      </c>
      <c r="O15" s="90"/>
      <c r="P15" s="90">
        <v>170</v>
      </c>
      <c r="Q15" s="90"/>
      <c r="R15" s="90">
        <v>19</v>
      </c>
      <c r="S15" s="90"/>
      <c r="T15" s="90">
        <v>151</v>
      </c>
    </row>
    <row r="16" spans="2:28" s="4" customFormat="1">
      <c r="D16" s="6"/>
      <c r="E16" s="6"/>
      <c r="F16" s="90"/>
      <c r="G16" s="6"/>
      <c r="H16" s="90"/>
      <c r="I16" s="6"/>
      <c r="J16" s="90"/>
      <c r="K16" s="6"/>
      <c r="L16" s="90"/>
      <c r="M16" s="6"/>
      <c r="N16" s="90"/>
      <c r="O16" s="6"/>
      <c r="P16" s="90"/>
      <c r="Q16" s="6"/>
      <c r="R16" s="90"/>
      <c r="S16" s="6"/>
      <c r="T16" s="90"/>
    </row>
    <row r="17" spans="2:20" ht="21.75" thickBot="1">
      <c r="B17" s="30" t="s">
        <v>88</v>
      </c>
      <c r="C17" s="30"/>
      <c r="D17" s="30"/>
      <c r="E17" s="30"/>
      <c r="F17" s="72">
        <f>SUM(F10:F16)</f>
        <v>2267177</v>
      </c>
      <c r="G17" s="72"/>
      <c r="H17" s="72">
        <f>SUM(H10:H16)</f>
        <v>26130</v>
      </c>
      <c r="I17" s="72"/>
      <c r="J17" s="72">
        <f>SUM(J10:J16)</f>
        <v>10617307700</v>
      </c>
      <c r="K17" s="72"/>
      <c r="L17" s="72">
        <f>SUM(L10:L16)</f>
        <v>1525477336</v>
      </c>
      <c r="M17" s="72"/>
      <c r="N17" s="72">
        <f>SUM(N10:N16)</f>
        <v>9091830364</v>
      </c>
      <c r="O17" s="72"/>
      <c r="P17" s="72">
        <f>SUM(P10:P16)</f>
        <v>15178595070</v>
      </c>
      <c r="Q17" s="77"/>
      <c r="R17" s="72">
        <f>SUM(R10:R16)</f>
        <v>2106424884</v>
      </c>
      <c r="S17" s="77"/>
      <c r="T17" s="72">
        <f>SUM(T10:T16)</f>
        <v>13072170186</v>
      </c>
    </row>
    <row r="18" spans="2:20" ht="21.75" thickTop="1"/>
    <row r="19" spans="2:20" ht="30">
      <c r="J19" s="55">
        <v>10</v>
      </c>
    </row>
  </sheetData>
  <sortState xmlns:xlrd2="http://schemas.microsoft.com/office/spreadsheetml/2017/richdata2" ref="B15:T16">
    <sortCondition descending="1" ref="T15:T16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" right="0" top="0" bottom="0" header="0" footer="0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2"/>
  <sheetViews>
    <sheetView rightToLeft="1" view="pageBreakPreview" topLeftCell="A14" zoomScale="60" zoomScaleNormal="70" workbookViewId="0">
      <selection activeCell="D41" sqref="D41"/>
    </sheetView>
  </sheetViews>
  <sheetFormatPr defaultRowHeight="21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21.855468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20.425781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2:28" ht="30">
      <c r="B3" s="110" t="s">
        <v>52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2:28" ht="30">
      <c r="B4" s="110" t="s">
        <v>177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</row>
    <row r="6" spans="2:28" s="2" customFormat="1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>
      <c r="B7" s="13" t="s">
        <v>111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>
      <c r="B8" s="109" t="s">
        <v>2</v>
      </c>
      <c r="D8" s="110" t="s">
        <v>54</v>
      </c>
      <c r="E8" s="110" t="s">
        <v>54</v>
      </c>
      <c r="F8" s="110" t="s">
        <v>54</v>
      </c>
      <c r="G8" s="110" t="s">
        <v>54</v>
      </c>
      <c r="H8" s="110" t="s">
        <v>54</v>
      </c>
      <c r="I8" s="110" t="s">
        <v>54</v>
      </c>
      <c r="J8" s="110" t="s">
        <v>54</v>
      </c>
      <c r="L8" s="110" t="s">
        <v>55</v>
      </c>
      <c r="M8" s="110" t="s">
        <v>55</v>
      </c>
      <c r="N8" s="110" t="s">
        <v>55</v>
      </c>
      <c r="O8" s="110" t="s">
        <v>55</v>
      </c>
      <c r="P8" s="110" t="s">
        <v>55</v>
      </c>
      <c r="Q8" s="110" t="s">
        <v>55</v>
      </c>
      <c r="R8" s="110" t="s">
        <v>55</v>
      </c>
    </row>
    <row r="9" spans="2:28" ht="48" customHeight="1">
      <c r="B9" s="109" t="s">
        <v>2</v>
      </c>
      <c r="D9" s="113" t="s">
        <v>6</v>
      </c>
      <c r="E9" s="53"/>
      <c r="F9" s="113" t="s">
        <v>68</v>
      </c>
      <c r="G9" s="53"/>
      <c r="H9" s="113" t="s">
        <v>69</v>
      </c>
      <c r="I9" s="53"/>
      <c r="J9" s="113" t="s">
        <v>70</v>
      </c>
      <c r="K9" s="41"/>
      <c r="L9" s="113" t="s">
        <v>6</v>
      </c>
      <c r="M9" s="53"/>
      <c r="N9" s="113" t="s">
        <v>68</v>
      </c>
      <c r="O9" s="53"/>
      <c r="P9" s="113" t="s">
        <v>69</v>
      </c>
      <c r="Q9" s="53"/>
      <c r="R9" s="113" t="s">
        <v>70</v>
      </c>
    </row>
    <row r="10" spans="2:28" s="2" customFormat="1">
      <c r="B10" s="2" t="s">
        <v>139</v>
      </c>
      <c r="C10" s="104"/>
      <c r="D10" s="86">
        <v>4821980</v>
      </c>
      <c r="E10" s="86"/>
      <c r="F10" s="86">
        <v>83355299518</v>
      </c>
      <c r="G10" s="86"/>
      <c r="H10" s="86">
        <v>84569144943</v>
      </c>
      <c r="I10" s="86"/>
      <c r="J10" s="86">
        <v>-1213845424</v>
      </c>
      <c r="K10" s="86"/>
      <c r="L10" s="86">
        <v>4821980</v>
      </c>
      <c r="M10" s="86"/>
      <c r="N10" s="86">
        <v>83355299518</v>
      </c>
      <c r="O10" s="86"/>
      <c r="P10" s="86">
        <v>67073864943</v>
      </c>
      <c r="Q10" s="86"/>
      <c r="R10" s="86">
        <v>16281434575</v>
      </c>
    </row>
    <row r="11" spans="2:28" s="2" customFormat="1">
      <c r="B11" s="2" t="s">
        <v>157</v>
      </c>
      <c r="C11" s="104"/>
      <c r="D11" s="86">
        <v>10679000</v>
      </c>
      <c r="E11" s="86"/>
      <c r="F11" s="86">
        <v>55837319337</v>
      </c>
      <c r="G11" s="86"/>
      <c r="H11" s="86">
        <v>50630537057</v>
      </c>
      <c r="I11" s="86"/>
      <c r="J11" s="86">
        <v>5206782280</v>
      </c>
      <c r="K11" s="86"/>
      <c r="L11" s="86">
        <v>10679000</v>
      </c>
      <c r="M11" s="86"/>
      <c r="N11" s="86">
        <v>55837319337</v>
      </c>
      <c r="O11" s="86"/>
      <c r="P11" s="86">
        <v>44981887046</v>
      </c>
      <c r="Q11" s="86"/>
      <c r="R11" s="86">
        <v>10855432291</v>
      </c>
    </row>
    <row r="12" spans="2:28" s="2" customFormat="1">
      <c r="B12" s="2" t="s">
        <v>146</v>
      </c>
      <c r="C12" s="104"/>
      <c r="D12" s="86">
        <v>275724</v>
      </c>
      <c r="E12" s="86"/>
      <c r="F12" s="86">
        <v>40139520110</v>
      </c>
      <c r="G12" s="86"/>
      <c r="H12" s="86">
        <v>35110088945</v>
      </c>
      <c r="I12" s="86"/>
      <c r="J12" s="86">
        <v>5029431165</v>
      </c>
      <c r="K12" s="86"/>
      <c r="L12" s="86">
        <v>275724</v>
      </c>
      <c r="M12" s="86"/>
      <c r="N12" s="86">
        <v>40139520110</v>
      </c>
      <c r="O12" s="86"/>
      <c r="P12" s="86">
        <v>31957880991</v>
      </c>
      <c r="Q12" s="86"/>
      <c r="R12" s="86">
        <v>8181639119</v>
      </c>
    </row>
    <row r="13" spans="2:28" s="2" customFormat="1">
      <c r="B13" s="2" t="s">
        <v>172</v>
      </c>
      <c r="C13" s="104"/>
      <c r="D13" s="86">
        <v>620000</v>
      </c>
      <c r="E13" s="86"/>
      <c r="F13" s="86">
        <v>25712494920</v>
      </c>
      <c r="G13" s="86"/>
      <c r="H13" s="86">
        <v>20159718312</v>
      </c>
      <c r="I13" s="86"/>
      <c r="J13" s="86">
        <v>5552776608</v>
      </c>
      <c r="K13" s="86"/>
      <c r="L13" s="86">
        <v>620000</v>
      </c>
      <c r="M13" s="86"/>
      <c r="N13" s="86">
        <v>25712494920</v>
      </c>
      <c r="O13" s="86"/>
      <c r="P13" s="86">
        <v>20159718312</v>
      </c>
      <c r="Q13" s="86"/>
      <c r="R13" s="86">
        <v>5552776608</v>
      </c>
    </row>
    <row r="14" spans="2:28" s="2" customFormat="1">
      <c r="B14" s="2" t="s">
        <v>145</v>
      </c>
      <c r="C14" s="104"/>
      <c r="D14" s="86">
        <v>1300000</v>
      </c>
      <c r="E14" s="86"/>
      <c r="F14" s="86">
        <v>31918945500</v>
      </c>
      <c r="G14" s="86"/>
      <c r="H14" s="86">
        <v>29295647550</v>
      </c>
      <c r="I14" s="86"/>
      <c r="J14" s="86">
        <v>2623297950</v>
      </c>
      <c r="K14" s="86"/>
      <c r="L14" s="86">
        <v>1300000</v>
      </c>
      <c r="M14" s="86"/>
      <c r="N14" s="86">
        <v>31918945500</v>
      </c>
      <c r="O14" s="86"/>
      <c r="P14" s="86">
        <v>26943725250</v>
      </c>
      <c r="Q14" s="86"/>
      <c r="R14" s="86">
        <v>4975220250</v>
      </c>
    </row>
    <row r="15" spans="2:28" s="2" customFormat="1">
      <c r="B15" s="2" t="s">
        <v>131</v>
      </c>
      <c r="C15" s="104"/>
      <c r="D15" s="86">
        <v>902641</v>
      </c>
      <c r="E15" s="86"/>
      <c r="F15" s="86">
        <v>18214586806</v>
      </c>
      <c r="G15" s="86"/>
      <c r="H15" s="86">
        <v>19156720607</v>
      </c>
      <c r="I15" s="86"/>
      <c r="J15" s="86">
        <v>-942133800</v>
      </c>
      <c r="K15" s="86"/>
      <c r="L15" s="86">
        <v>902641</v>
      </c>
      <c r="M15" s="86"/>
      <c r="N15" s="86">
        <v>18214586806</v>
      </c>
      <c r="O15" s="86"/>
      <c r="P15" s="86">
        <v>13737208079</v>
      </c>
      <c r="Q15" s="86"/>
      <c r="R15" s="86">
        <v>4477378727</v>
      </c>
    </row>
    <row r="16" spans="2:28" s="2" customFormat="1">
      <c r="B16" s="2" t="s">
        <v>169</v>
      </c>
      <c r="C16" s="104"/>
      <c r="D16" s="86">
        <v>4236516</v>
      </c>
      <c r="E16" s="86"/>
      <c r="F16" s="86">
        <v>31879607084</v>
      </c>
      <c r="G16" s="86"/>
      <c r="H16" s="86">
        <v>28881505202</v>
      </c>
      <c r="I16" s="86"/>
      <c r="J16" s="86">
        <v>2998101882</v>
      </c>
      <c r="K16" s="86"/>
      <c r="L16" s="86">
        <v>4236516</v>
      </c>
      <c r="M16" s="86"/>
      <c r="N16" s="86">
        <v>31879607084</v>
      </c>
      <c r="O16" s="86"/>
      <c r="P16" s="86">
        <v>28881505202</v>
      </c>
      <c r="Q16" s="86"/>
      <c r="R16" s="86">
        <v>2998101882</v>
      </c>
    </row>
    <row r="17" spans="2:18" s="2" customFormat="1">
      <c r="B17" s="2" t="s">
        <v>130</v>
      </c>
      <c r="C17" s="104"/>
      <c r="D17" s="86">
        <v>4974884</v>
      </c>
      <c r="E17" s="86"/>
      <c r="F17" s="86">
        <v>43567947108</v>
      </c>
      <c r="G17" s="86"/>
      <c r="H17" s="86">
        <v>47425268191</v>
      </c>
      <c r="I17" s="86"/>
      <c r="J17" s="86">
        <v>-3857321082</v>
      </c>
      <c r="K17" s="86"/>
      <c r="L17" s="86">
        <v>4974884</v>
      </c>
      <c r="M17" s="86"/>
      <c r="N17" s="86">
        <v>43567947108</v>
      </c>
      <c r="O17" s="86"/>
      <c r="P17" s="86">
        <v>40650229878</v>
      </c>
      <c r="Q17" s="86"/>
      <c r="R17" s="86">
        <v>2917717230</v>
      </c>
    </row>
    <row r="18" spans="2:18" s="2" customFormat="1">
      <c r="B18" s="2" t="s">
        <v>147</v>
      </c>
      <c r="C18" s="104"/>
      <c r="D18" s="86">
        <v>2097088</v>
      </c>
      <c r="E18" s="86"/>
      <c r="F18" s="86">
        <v>50989568583</v>
      </c>
      <c r="G18" s="86"/>
      <c r="H18" s="86">
        <v>47886791774</v>
      </c>
      <c r="I18" s="86"/>
      <c r="J18" s="86">
        <v>3102776809</v>
      </c>
      <c r="K18" s="86"/>
      <c r="L18" s="86">
        <v>2097088</v>
      </c>
      <c r="M18" s="86"/>
      <c r="N18" s="86">
        <v>50989568583</v>
      </c>
      <c r="O18" s="86"/>
      <c r="P18" s="86">
        <v>48800753250</v>
      </c>
      <c r="Q18" s="86"/>
      <c r="R18" s="86">
        <v>2188815333</v>
      </c>
    </row>
    <row r="19" spans="2:18" s="2" customFormat="1">
      <c r="B19" s="2" t="s">
        <v>170</v>
      </c>
      <c r="C19" s="104"/>
      <c r="D19" s="86">
        <v>659494</v>
      </c>
      <c r="E19" s="86"/>
      <c r="F19" s="86">
        <v>29664542984</v>
      </c>
      <c r="G19" s="86"/>
      <c r="H19" s="86">
        <v>28535766234</v>
      </c>
      <c r="I19" s="86"/>
      <c r="J19" s="86">
        <v>1128776750</v>
      </c>
      <c r="K19" s="86"/>
      <c r="L19" s="86">
        <v>659494</v>
      </c>
      <c r="M19" s="86"/>
      <c r="N19" s="86">
        <v>29664542984</v>
      </c>
      <c r="O19" s="86"/>
      <c r="P19" s="86">
        <v>28535766234</v>
      </c>
      <c r="Q19" s="86"/>
      <c r="R19" s="86">
        <v>1128776750</v>
      </c>
    </row>
    <row r="20" spans="2:18" s="2" customFormat="1">
      <c r="B20" s="2" t="s">
        <v>171</v>
      </c>
      <c r="C20" s="104"/>
      <c r="D20" s="86">
        <v>680156</v>
      </c>
      <c r="E20" s="86"/>
      <c r="F20" s="86">
        <v>26199226532</v>
      </c>
      <c r="G20" s="86"/>
      <c r="H20" s="86">
        <v>25661180307</v>
      </c>
      <c r="I20" s="86"/>
      <c r="J20" s="86">
        <v>538046225</v>
      </c>
      <c r="K20" s="86"/>
      <c r="L20" s="86">
        <v>680156</v>
      </c>
      <c r="M20" s="86"/>
      <c r="N20" s="86">
        <v>26199226532</v>
      </c>
      <c r="O20" s="86"/>
      <c r="P20" s="86">
        <v>25661180307</v>
      </c>
      <c r="Q20" s="86"/>
      <c r="R20" s="86">
        <v>538046225</v>
      </c>
    </row>
    <row r="21" spans="2:18" s="2" customFormat="1">
      <c r="B21" s="2" t="s">
        <v>148</v>
      </c>
      <c r="C21" s="104"/>
      <c r="D21" s="86">
        <v>5000</v>
      </c>
      <c r="E21" s="86"/>
      <c r="F21" s="86">
        <v>4495335072</v>
      </c>
      <c r="G21" s="86"/>
      <c r="H21" s="86">
        <v>4385604965</v>
      </c>
      <c r="I21" s="86"/>
      <c r="J21" s="86">
        <v>109730107</v>
      </c>
      <c r="K21" s="86"/>
      <c r="L21" s="86">
        <v>5000</v>
      </c>
      <c r="M21" s="86"/>
      <c r="N21" s="86">
        <v>4495335072</v>
      </c>
      <c r="O21" s="86"/>
      <c r="P21" s="86">
        <v>4124352325</v>
      </c>
      <c r="Q21" s="86"/>
      <c r="R21" s="86">
        <v>370982747</v>
      </c>
    </row>
    <row r="22" spans="2:18" s="2" customFormat="1">
      <c r="B22" s="2" t="s">
        <v>151</v>
      </c>
      <c r="C22" s="104"/>
      <c r="D22" s="86">
        <v>1640000</v>
      </c>
      <c r="E22" s="86"/>
      <c r="F22" s="86">
        <v>24209093700</v>
      </c>
      <c r="G22" s="86"/>
      <c r="H22" s="86">
        <v>30388794760</v>
      </c>
      <c r="I22" s="86"/>
      <c r="J22" s="86">
        <v>-6179701060</v>
      </c>
      <c r="K22" s="86"/>
      <c r="L22" s="86">
        <v>1640000</v>
      </c>
      <c r="M22" s="86"/>
      <c r="N22" s="86">
        <v>24209093700</v>
      </c>
      <c r="O22" s="86"/>
      <c r="P22" s="86">
        <v>23939735468</v>
      </c>
      <c r="Q22" s="86"/>
      <c r="R22" s="86">
        <v>269358232</v>
      </c>
    </row>
    <row r="23" spans="2:18" s="2" customFormat="1">
      <c r="B23" s="2" t="s">
        <v>164</v>
      </c>
      <c r="C23" s="104"/>
      <c r="D23" s="86">
        <v>23384</v>
      </c>
      <c r="E23" s="86"/>
      <c r="F23" s="86">
        <v>1243367839</v>
      </c>
      <c r="G23" s="86"/>
      <c r="H23" s="86">
        <v>1468313974</v>
      </c>
      <c r="I23" s="86"/>
      <c r="J23" s="86">
        <v>-224946134</v>
      </c>
      <c r="K23" s="86"/>
      <c r="L23" s="86">
        <v>23384</v>
      </c>
      <c r="M23" s="86"/>
      <c r="N23" s="86">
        <v>1243367839</v>
      </c>
      <c r="O23" s="86"/>
      <c r="P23" s="86">
        <v>1228025587</v>
      </c>
      <c r="Q23" s="86"/>
      <c r="R23" s="86">
        <v>15342252</v>
      </c>
    </row>
    <row r="24" spans="2:18" s="2" customFormat="1">
      <c r="B24" s="2" t="s">
        <v>123</v>
      </c>
      <c r="C24" s="104"/>
      <c r="D24" s="86">
        <v>97</v>
      </c>
      <c r="E24" s="86"/>
      <c r="F24" s="86">
        <v>70021306</v>
      </c>
      <c r="G24" s="86"/>
      <c r="H24" s="86">
        <v>67934244</v>
      </c>
      <c r="I24" s="86"/>
      <c r="J24" s="86">
        <v>2087062</v>
      </c>
      <c r="K24" s="86"/>
      <c r="L24" s="86">
        <v>97</v>
      </c>
      <c r="M24" s="86"/>
      <c r="N24" s="86">
        <v>70021306</v>
      </c>
      <c r="O24" s="86"/>
      <c r="P24" s="86">
        <v>65290503</v>
      </c>
      <c r="Q24" s="86"/>
      <c r="R24" s="86">
        <v>4730803</v>
      </c>
    </row>
    <row r="25" spans="2:18" s="2" customFormat="1">
      <c r="B25" s="2" t="s">
        <v>126</v>
      </c>
      <c r="C25" s="104"/>
      <c r="D25" s="86">
        <v>77</v>
      </c>
      <c r="E25" s="86"/>
      <c r="F25" s="86">
        <v>59513291</v>
      </c>
      <c r="G25" s="86"/>
      <c r="H25" s="86">
        <v>57845773</v>
      </c>
      <c r="I25" s="86"/>
      <c r="J25" s="86">
        <v>1667518</v>
      </c>
      <c r="K25" s="86"/>
      <c r="L25" s="86">
        <v>77</v>
      </c>
      <c r="M25" s="86"/>
      <c r="N25" s="86">
        <v>59513291</v>
      </c>
      <c r="O25" s="86"/>
      <c r="P25" s="86">
        <v>56096650</v>
      </c>
      <c r="Q25" s="86"/>
      <c r="R25" s="86">
        <v>3416641</v>
      </c>
    </row>
    <row r="26" spans="2:18" s="2" customFormat="1">
      <c r="B26" s="2" t="s">
        <v>117</v>
      </c>
      <c r="C26" s="104"/>
      <c r="D26" s="86">
        <v>5400</v>
      </c>
      <c r="E26" s="86"/>
      <c r="F26" s="86">
        <v>5399021250</v>
      </c>
      <c r="G26" s="86"/>
      <c r="H26" s="86">
        <v>5399021250</v>
      </c>
      <c r="I26" s="86"/>
      <c r="J26" s="86">
        <v>0</v>
      </c>
      <c r="K26" s="86"/>
      <c r="L26" s="86">
        <v>5400</v>
      </c>
      <c r="M26" s="86"/>
      <c r="N26" s="86">
        <v>5399021250</v>
      </c>
      <c r="O26" s="86"/>
      <c r="P26" s="86">
        <v>5399021250</v>
      </c>
      <c r="Q26" s="86"/>
      <c r="R26" s="86">
        <v>0</v>
      </c>
    </row>
    <row r="27" spans="2:18" s="2" customFormat="1">
      <c r="B27" s="2" t="s">
        <v>176</v>
      </c>
      <c r="C27" s="104"/>
      <c r="D27" s="86">
        <v>70000</v>
      </c>
      <c r="E27" s="86"/>
      <c r="F27" s="86">
        <v>2853619335</v>
      </c>
      <c r="G27" s="86"/>
      <c r="H27" s="86">
        <v>3006463493</v>
      </c>
      <c r="I27" s="86"/>
      <c r="J27" s="86">
        <v>-152844158</v>
      </c>
      <c r="K27" s="86"/>
      <c r="L27" s="86">
        <v>70000</v>
      </c>
      <c r="M27" s="86"/>
      <c r="N27" s="86">
        <v>2853619335</v>
      </c>
      <c r="O27" s="86"/>
      <c r="P27" s="86">
        <v>3006463493</v>
      </c>
      <c r="Q27" s="86"/>
      <c r="R27" s="86">
        <v>-152844158</v>
      </c>
    </row>
    <row r="28" spans="2:18" s="2" customFormat="1">
      <c r="B28" s="2" t="s">
        <v>175</v>
      </c>
      <c r="C28" s="104"/>
      <c r="D28" s="86">
        <v>900000</v>
      </c>
      <c r="E28" s="86"/>
      <c r="F28" s="86">
        <v>10637329050</v>
      </c>
      <c r="G28" s="86"/>
      <c r="H28" s="86">
        <v>11377548511</v>
      </c>
      <c r="I28" s="86"/>
      <c r="J28" s="86">
        <v>-740219461</v>
      </c>
      <c r="K28" s="86"/>
      <c r="L28" s="86">
        <v>900000</v>
      </c>
      <c r="M28" s="86"/>
      <c r="N28" s="86">
        <v>10637329050</v>
      </c>
      <c r="O28" s="86"/>
      <c r="P28" s="86">
        <v>11377548511</v>
      </c>
      <c r="Q28" s="86"/>
      <c r="R28" s="86">
        <v>-740219461</v>
      </c>
    </row>
    <row r="29" spans="2:18" s="2" customFormat="1">
      <c r="B29" s="2" t="s">
        <v>174</v>
      </c>
      <c r="C29" s="104"/>
      <c r="D29" s="86">
        <v>5022320</v>
      </c>
      <c r="E29" s="86"/>
      <c r="F29" s="86">
        <v>11637371103</v>
      </c>
      <c r="G29" s="86"/>
      <c r="H29" s="86">
        <v>12496783905</v>
      </c>
      <c r="I29" s="86"/>
      <c r="J29" s="86">
        <v>-859412801</v>
      </c>
      <c r="K29" s="86"/>
      <c r="L29" s="86">
        <v>5022320</v>
      </c>
      <c r="M29" s="86"/>
      <c r="N29" s="86">
        <v>11637371103</v>
      </c>
      <c r="O29" s="86"/>
      <c r="P29" s="86">
        <v>12496783905</v>
      </c>
      <c r="Q29" s="86"/>
      <c r="R29" s="86">
        <v>-859412801</v>
      </c>
    </row>
    <row r="30" spans="2:18" s="2" customFormat="1">
      <c r="B30" s="2" t="s">
        <v>155</v>
      </c>
      <c r="C30" s="104"/>
      <c r="D30" s="86">
        <v>4305304</v>
      </c>
      <c r="E30" s="86"/>
      <c r="F30" s="86">
        <v>58332139823</v>
      </c>
      <c r="G30" s="86"/>
      <c r="H30" s="86">
        <v>59530452307</v>
      </c>
      <c r="I30" s="86"/>
      <c r="J30" s="86">
        <v>-1198312483</v>
      </c>
      <c r="K30" s="86"/>
      <c r="L30" s="86">
        <v>4305304</v>
      </c>
      <c r="M30" s="86"/>
      <c r="N30" s="86">
        <v>58332139823</v>
      </c>
      <c r="O30" s="86"/>
      <c r="P30" s="86">
        <v>60603628036</v>
      </c>
      <c r="Q30" s="86"/>
      <c r="R30" s="86">
        <v>-2271488212</v>
      </c>
    </row>
    <row r="31" spans="2:18" s="2" customFormat="1">
      <c r="B31" s="2" t="s">
        <v>160</v>
      </c>
      <c r="C31" s="104"/>
      <c r="D31" s="86">
        <v>7800000</v>
      </c>
      <c r="E31" s="86"/>
      <c r="F31" s="86">
        <v>22314832020</v>
      </c>
      <c r="G31" s="86"/>
      <c r="H31" s="86">
        <v>26250807538</v>
      </c>
      <c r="I31" s="86"/>
      <c r="J31" s="86">
        <v>-3935975518</v>
      </c>
      <c r="K31" s="86"/>
      <c r="L31" s="86">
        <v>7800000</v>
      </c>
      <c r="M31" s="86"/>
      <c r="N31" s="86">
        <v>22314832020</v>
      </c>
      <c r="O31" s="86"/>
      <c r="P31" s="86">
        <v>24959741059</v>
      </c>
      <c r="Q31" s="86"/>
      <c r="R31" s="86">
        <v>-2644909039</v>
      </c>
    </row>
    <row r="32" spans="2:18" s="2" customFormat="1">
      <c r="B32" s="2" t="s">
        <v>173</v>
      </c>
      <c r="C32" s="104"/>
      <c r="D32" s="86">
        <v>1241633</v>
      </c>
      <c r="E32" s="86"/>
      <c r="F32" s="86">
        <v>25499507560</v>
      </c>
      <c r="G32" s="86"/>
      <c r="H32" s="86">
        <v>28511703232</v>
      </c>
      <c r="I32" s="86"/>
      <c r="J32" s="86">
        <v>-3012195671</v>
      </c>
      <c r="K32" s="86"/>
      <c r="L32" s="86">
        <v>1241633</v>
      </c>
      <c r="M32" s="86"/>
      <c r="N32" s="86">
        <v>25499507560</v>
      </c>
      <c r="O32" s="86"/>
      <c r="P32" s="86">
        <v>28511703232</v>
      </c>
      <c r="Q32" s="86"/>
      <c r="R32" s="86">
        <v>-3012195671</v>
      </c>
    </row>
    <row r="33" spans="2:18" s="2" customFormat="1">
      <c r="B33" s="2" t="s">
        <v>122</v>
      </c>
      <c r="C33" s="104"/>
      <c r="D33" s="86">
        <v>1959000</v>
      </c>
      <c r="E33" s="86"/>
      <c r="F33" s="86">
        <v>58206110665</v>
      </c>
      <c r="G33" s="86"/>
      <c r="H33" s="86">
        <v>68741241435</v>
      </c>
      <c r="I33" s="86"/>
      <c r="J33" s="86">
        <v>-10535130769</v>
      </c>
      <c r="K33" s="86"/>
      <c r="L33" s="86">
        <v>1959000</v>
      </c>
      <c r="M33" s="86"/>
      <c r="N33" s="86">
        <v>58206110665</v>
      </c>
      <c r="O33" s="86"/>
      <c r="P33" s="86">
        <v>62762895507</v>
      </c>
      <c r="Q33" s="86"/>
      <c r="R33" s="86">
        <v>-4556784841</v>
      </c>
    </row>
    <row r="34" spans="2:18" s="2" customFormat="1">
      <c r="B34" s="2" t="s">
        <v>163</v>
      </c>
      <c r="C34" s="104"/>
      <c r="D34" s="86">
        <v>127000</v>
      </c>
      <c r="E34" s="86"/>
      <c r="F34" s="86">
        <v>20398562073</v>
      </c>
      <c r="G34" s="86"/>
      <c r="H34" s="86">
        <v>22106622066</v>
      </c>
      <c r="I34" s="86"/>
      <c r="J34" s="86">
        <v>-1708059993</v>
      </c>
      <c r="K34" s="86"/>
      <c r="L34" s="86">
        <v>127000</v>
      </c>
      <c r="M34" s="86"/>
      <c r="N34" s="86">
        <v>20398562073</v>
      </c>
      <c r="O34" s="86"/>
      <c r="P34" s="86">
        <v>25061888013</v>
      </c>
      <c r="Q34" s="86"/>
      <c r="R34" s="86">
        <v>-4663325940</v>
      </c>
    </row>
    <row r="35" spans="2:18" s="2" customFormat="1">
      <c r="B35" s="2" t="s">
        <v>158</v>
      </c>
      <c r="C35" s="104"/>
      <c r="D35" s="86">
        <v>16200000</v>
      </c>
      <c r="E35" s="86"/>
      <c r="F35" s="86">
        <v>39775916700</v>
      </c>
      <c r="G35" s="86"/>
      <c r="H35" s="86">
        <v>47231888130</v>
      </c>
      <c r="I35" s="86"/>
      <c r="J35" s="86">
        <v>-7455971430</v>
      </c>
      <c r="K35" s="86"/>
      <c r="L35" s="86">
        <v>16200000</v>
      </c>
      <c r="M35" s="86"/>
      <c r="N35" s="86">
        <v>39775916700</v>
      </c>
      <c r="O35" s="86"/>
      <c r="P35" s="86">
        <v>44834567697</v>
      </c>
      <c r="Q35" s="86"/>
      <c r="R35" s="86">
        <v>-5058650997</v>
      </c>
    </row>
    <row r="36" spans="2:18" s="2" customFormat="1">
      <c r="B36" s="2" t="s">
        <v>156</v>
      </c>
      <c r="C36" s="104"/>
      <c r="D36" s="86">
        <v>1679731</v>
      </c>
      <c r="E36" s="86"/>
      <c r="F36" s="86">
        <v>81065711956</v>
      </c>
      <c r="G36" s="86"/>
      <c r="H36" s="86">
        <v>89299603385</v>
      </c>
      <c r="I36" s="86"/>
      <c r="J36" s="86">
        <v>-8233891428</v>
      </c>
      <c r="K36" s="86"/>
      <c r="L36" s="86">
        <v>1679731</v>
      </c>
      <c r="M36" s="86"/>
      <c r="N36" s="86">
        <v>81065711956</v>
      </c>
      <c r="O36" s="86"/>
      <c r="P36" s="86">
        <v>89064607767</v>
      </c>
      <c r="Q36" s="86"/>
      <c r="R36" s="86">
        <v>-7998895810</v>
      </c>
    </row>
    <row r="37" spans="2:18" s="2" customFormat="1">
      <c r="B37" s="2" t="s">
        <v>159</v>
      </c>
      <c r="C37" s="104"/>
      <c r="D37" s="86">
        <v>887040</v>
      </c>
      <c r="E37" s="86"/>
      <c r="F37" s="86">
        <v>43074079171</v>
      </c>
      <c r="G37" s="86"/>
      <c r="H37" s="86">
        <v>54694715489</v>
      </c>
      <c r="I37" s="86"/>
      <c r="J37" s="86">
        <v>-11620636317</v>
      </c>
      <c r="K37" s="86"/>
      <c r="L37" s="86">
        <v>887040</v>
      </c>
      <c r="M37" s="86"/>
      <c r="N37" s="86">
        <v>43074079171</v>
      </c>
      <c r="O37" s="86"/>
      <c r="P37" s="86">
        <v>56935053760</v>
      </c>
      <c r="Q37" s="86"/>
      <c r="R37" s="86">
        <v>-13860974588</v>
      </c>
    </row>
    <row r="38" spans="2:18" s="2" customFormat="1">
      <c r="B38" s="2" t="s">
        <v>133</v>
      </c>
      <c r="C38" s="104"/>
      <c r="D38" s="86">
        <v>428040</v>
      </c>
      <c r="E38" s="86"/>
      <c r="F38" s="86">
        <v>63738875667</v>
      </c>
      <c r="G38" s="86"/>
      <c r="H38" s="86">
        <v>77018294406</v>
      </c>
      <c r="I38" s="86"/>
      <c r="J38" s="86">
        <v>-13279418738</v>
      </c>
      <c r="K38" s="86"/>
      <c r="L38" s="86">
        <v>428040</v>
      </c>
      <c r="M38" s="86"/>
      <c r="N38" s="86">
        <v>63738875667</v>
      </c>
      <c r="O38" s="86"/>
      <c r="P38" s="86">
        <v>77832534514</v>
      </c>
      <c r="Q38" s="86"/>
      <c r="R38" s="86">
        <v>-14093658846</v>
      </c>
    </row>
    <row r="39" spans="2:18" s="2" customFormat="1">
      <c r="D39" s="86"/>
      <c r="E39" s="76"/>
      <c r="F39" s="86"/>
      <c r="G39" s="76"/>
      <c r="H39" s="86"/>
      <c r="I39" s="76"/>
      <c r="J39" s="86"/>
      <c r="K39" s="85"/>
      <c r="L39" s="86"/>
      <c r="M39" s="76"/>
      <c r="N39" s="86"/>
      <c r="O39" s="76"/>
      <c r="P39" s="86"/>
      <c r="Q39" s="76"/>
      <c r="R39" s="86"/>
    </row>
    <row r="40" spans="2:18" s="42" customFormat="1" ht="30.75" customHeight="1" thickBot="1">
      <c r="B40" s="84" t="s">
        <v>88</v>
      </c>
      <c r="D40" s="88">
        <f>SUM(D10:D39)</f>
        <v>73541509</v>
      </c>
      <c r="E40" s="46"/>
      <c r="F40" s="88">
        <f>SUM(F10:F39)</f>
        <v>910489466063</v>
      </c>
      <c r="G40" s="46"/>
      <c r="H40" s="88">
        <f>SUM(H10:H39)</f>
        <v>959346007985</v>
      </c>
      <c r="I40" s="46"/>
      <c r="J40" s="88">
        <f>SUM(J10:J39)</f>
        <v>-48856541911</v>
      </c>
      <c r="K40" s="89"/>
      <c r="L40" s="88">
        <f>SUM(L10:L39)</f>
        <v>73541509</v>
      </c>
      <c r="M40" s="46"/>
      <c r="N40" s="88">
        <f>SUM(N10:N39)</f>
        <v>910489466063</v>
      </c>
      <c r="O40" s="46"/>
      <c r="P40" s="88">
        <f>SUM(P10:P39)</f>
        <v>909643656769</v>
      </c>
      <c r="Q40" s="46"/>
      <c r="R40" s="88">
        <f>SUM(R10:R39)</f>
        <v>845809301</v>
      </c>
    </row>
    <row r="41" spans="2:18" ht="21.75" thickTop="1"/>
    <row r="42" spans="2:18" ht="30">
      <c r="J42" s="60">
        <v>11</v>
      </c>
    </row>
  </sheetData>
  <sortState xmlns:xlrd2="http://schemas.microsoft.com/office/spreadsheetml/2017/richdata2" ref="B10:R38">
    <sortCondition descending="1" ref="R10:R38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" right="0" top="0" bottom="0" header="0" footer="0"/>
  <pageSetup paperSize="9" scale="60" orientation="landscape" r:id="rId1"/>
  <rowBreaks count="2" manualBreakCount="2">
    <brk id="21" max="16383" man="1"/>
    <brk id="3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6"/>
  <sheetViews>
    <sheetView rightToLeft="1" view="pageBreakPreview" topLeftCell="A14" zoomScale="60" zoomScaleNormal="96" workbookViewId="0">
      <selection activeCell="F35" sqref="F35"/>
    </sheetView>
  </sheetViews>
  <sheetFormatPr defaultRowHeight="21"/>
  <cols>
    <col min="1" max="1" width="3.7109375" style="2" customWidth="1"/>
    <col min="2" max="2" width="40.140625" style="2" customWidth="1"/>
    <col min="3" max="3" width="1" style="2" customWidth="1"/>
    <col min="4" max="4" width="13" style="2" bestFit="1" customWidth="1"/>
    <col min="5" max="5" width="1" style="2" customWidth="1"/>
    <col min="6" max="6" width="19.7109375" style="2" bestFit="1" customWidth="1"/>
    <col min="7" max="7" width="1" style="2" customWidth="1"/>
    <col min="8" max="8" width="19.7109375" style="2" bestFit="1" customWidth="1"/>
    <col min="9" max="9" width="1" style="2" customWidth="1"/>
    <col min="10" max="10" width="19" style="2" customWidth="1"/>
    <col min="11" max="11" width="1" style="2" customWidth="1"/>
    <col min="12" max="12" width="19.42578125" style="2" customWidth="1"/>
    <col min="13" max="13" width="1" style="2" customWidth="1"/>
    <col min="14" max="14" width="22" style="2" customWidth="1"/>
    <col min="15" max="15" width="1" style="2" customWidth="1"/>
    <col min="16" max="16" width="23" style="2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2:28" ht="30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2:28" ht="30">
      <c r="B4" s="108" t="s">
        <v>177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6" spans="2:28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>
      <c r="B7" s="13" t="s">
        <v>132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>
      <c r="B8" s="127" t="s">
        <v>2</v>
      </c>
      <c r="D8" s="108" t="s">
        <v>54</v>
      </c>
      <c r="E8" s="108" t="s">
        <v>54</v>
      </c>
      <c r="F8" s="108" t="s">
        <v>54</v>
      </c>
      <c r="G8" s="108" t="s">
        <v>54</v>
      </c>
      <c r="H8" s="108" t="s">
        <v>54</v>
      </c>
      <c r="I8" s="108" t="s">
        <v>54</v>
      </c>
      <c r="J8" s="108" t="s">
        <v>54</v>
      </c>
      <c r="L8" s="108" t="s">
        <v>55</v>
      </c>
      <c r="M8" s="108" t="s">
        <v>55</v>
      </c>
      <c r="N8" s="108" t="s">
        <v>55</v>
      </c>
      <c r="O8" s="108" t="s">
        <v>55</v>
      </c>
      <c r="P8" s="108" t="s">
        <v>55</v>
      </c>
      <c r="Q8" s="108" t="s">
        <v>55</v>
      </c>
      <c r="R8" s="108" t="s">
        <v>55</v>
      </c>
    </row>
    <row r="9" spans="2:28" s="4" customFormat="1" ht="63" customHeight="1">
      <c r="B9" s="127" t="s">
        <v>2</v>
      </c>
      <c r="D9" s="111" t="s">
        <v>6</v>
      </c>
      <c r="E9" s="48"/>
      <c r="F9" s="111" t="s">
        <v>68</v>
      </c>
      <c r="G9" s="48"/>
      <c r="H9" s="111" t="s">
        <v>69</v>
      </c>
      <c r="I9" s="48"/>
      <c r="J9" s="111" t="s">
        <v>71</v>
      </c>
      <c r="L9" s="111" t="s">
        <v>6</v>
      </c>
      <c r="M9" s="48"/>
      <c r="N9" s="111" t="s">
        <v>68</v>
      </c>
      <c r="O9" s="48"/>
      <c r="P9" s="111" t="s">
        <v>69</v>
      </c>
      <c r="Q9" s="48"/>
      <c r="R9" s="111" t="s">
        <v>71</v>
      </c>
    </row>
    <row r="10" spans="2:28">
      <c r="B10" s="2" t="s">
        <v>138</v>
      </c>
      <c r="C10" s="104"/>
      <c r="D10" s="3">
        <v>1</v>
      </c>
      <c r="E10" s="3"/>
      <c r="F10" s="3">
        <v>1</v>
      </c>
      <c r="G10" s="3"/>
      <c r="H10" s="3">
        <v>33224</v>
      </c>
      <c r="I10" s="3"/>
      <c r="J10" s="3">
        <v>-33223</v>
      </c>
      <c r="K10" s="3"/>
      <c r="L10" s="3">
        <v>1805893</v>
      </c>
      <c r="M10" s="3"/>
      <c r="N10" s="3">
        <v>91446138296</v>
      </c>
      <c r="O10" s="3"/>
      <c r="P10" s="3">
        <v>60018976113</v>
      </c>
      <c r="Q10" s="3"/>
      <c r="R10" s="3">
        <v>31427162183</v>
      </c>
    </row>
    <row r="11" spans="2:28">
      <c r="B11" s="2" t="s">
        <v>134</v>
      </c>
      <c r="C11" s="104"/>
      <c r="D11" s="3">
        <v>0</v>
      </c>
      <c r="E11" s="3"/>
      <c r="F11" s="3">
        <v>0</v>
      </c>
      <c r="G11" s="3"/>
      <c r="H11" s="3">
        <v>0</v>
      </c>
      <c r="I11" s="3"/>
      <c r="J11" s="3">
        <v>0</v>
      </c>
      <c r="K11" s="3"/>
      <c r="L11" s="3">
        <v>5155820</v>
      </c>
      <c r="M11" s="3"/>
      <c r="N11" s="3">
        <v>77469192137</v>
      </c>
      <c r="O11" s="3"/>
      <c r="P11" s="3">
        <v>49406377276</v>
      </c>
      <c r="Q11" s="3"/>
      <c r="R11" s="3">
        <v>28062814861</v>
      </c>
    </row>
    <row r="12" spans="2:28">
      <c r="B12" s="2" t="s">
        <v>143</v>
      </c>
      <c r="C12" s="104"/>
      <c r="D12" s="3">
        <v>0</v>
      </c>
      <c r="E12" s="3"/>
      <c r="F12" s="3">
        <v>0</v>
      </c>
      <c r="G12" s="3"/>
      <c r="H12" s="3">
        <v>0</v>
      </c>
      <c r="I12" s="3"/>
      <c r="J12" s="3">
        <v>0</v>
      </c>
      <c r="K12" s="3"/>
      <c r="L12" s="3">
        <v>3640000</v>
      </c>
      <c r="M12" s="3"/>
      <c r="N12" s="3">
        <v>43980947135</v>
      </c>
      <c r="O12" s="3"/>
      <c r="P12" s="3">
        <v>27897416820</v>
      </c>
      <c r="Q12" s="3"/>
      <c r="R12" s="3">
        <v>16083530315</v>
      </c>
    </row>
    <row r="13" spans="2:28">
      <c r="B13" s="2" t="s">
        <v>144</v>
      </c>
      <c r="C13" s="104"/>
      <c r="D13" s="3">
        <v>0</v>
      </c>
      <c r="E13" s="3"/>
      <c r="F13" s="3">
        <v>0</v>
      </c>
      <c r="G13" s="3"/>
      <c r="H13" s="3">
        <v>0</v>
      </c>
      <c r="I13" s="3"/>
      <c r="J13" s="3">
        <v>0</v>
      </c>
      <c r="K13" s="3"/>
      <c r="L13" s="3">
        <v>2567000</v>
      </c>
      <c r="M13" s="3"/>
      <c r="N13" s="3">
        <v>42600626188</v>
      </c>
      <c r="O13" s="3"/>
      <c r="P13" s="3">
        <v>31871062111</v>
      </c>
      <c r="Q13" s="3"/>
      <c r="R13" s="3">
        <v>10729564077</v>
      </c>
    </row>
    <row r="14" spans="2:28">
      <c r="B14" s="2" t="s">
        <v>127</v>
      </c>
      <c r="C14" s="104"/>
      <c r="D14" s="3">
        <v>0</v>
      </c>
      <c r="E14" s="3"/>
      <c r="F14" s="3">
        <v>0</v>
      </c>
      <c r="G14" s="3"/>
      <c r="H14" s="3">
        <v>0</v>
      </c>
      <c r="I14" s="3"/>
      <c r="J14" s="3">
        <v>0</v>
      </c>
      <c r="K14" s="3"/>
      <c r="L14" s="3">
        <v>170706</v>
      </c>
      <c r="M14" s="3"/>
      <c r="N14" s="3">
        <v>24804910711</v>
      </c>
      <c r="O14" s="3"/>
      <c r="P14" s="3">
        <v>18426669600</v>
      </c>
      <c r="Q14" s="3"/>
      <c r="R14" s="3">
        <v>6378241111</v>
      </c>
    </row>
    <row r="15" spans="2:28">
      <c r="B15" s="2" t="s">
        <v>113</v>
      </c>
      <c r="C15" s="104"/>
      <c r="D15" s="3">
        <v>0</v>
      </c>
      <c r="E15" s="3"/>
      <c r="F15" s="3">
        <v>0</v>
      </c>
      <c r="G15" s="3"/>
      <c r="H15" s="3">
        <v>0</v>
      </c>
      <c r="I15" s="3"/>
      <c r="J15" s="3">
        <v>0</v>
      </c>
      <c r="K15" s="3"/>
      <c r="L15" s="3">
        <v>1717303</v>
      </c>
      <c r="M15" s="3"/>
      <c r="N15" s="3">
        <v>61049581062</v>
      </c>
      <c r="O15" s="3"/>
      <c r="P15" s="3">
        <v>55326626378</v>
      </c>
      <c r="Q15" s="3"/>
      <c r="R15" s="3">
        <v>5722954684</v>
      </c>
    </row>
    <row r="16" spans="2:28">
      <c r="B16" s="2" t="s">
        <v>133</v>
      </c>
      <c r="C16" s="104"/>
      <c r="D16" s="3">
        <v>0</v>
      </c>
      <c r="E16" s="3"/>
      <c r="F16" s="3">
        <v>0</v>
      </c>
      <c r="G16" s="3"/>
      <c r="H16" s="3">
        <v>0</v>
      </c>
      <c r="I16" s="3"/>
      <c r="J16" s="3">
        <v>0</v>
      </c>
      <c r="K16" s="3"/>
      <c r="L16" s="3">
        <v>292100</v>
      </c>
      <c r="M16" s="3"/>
      <c r="N16" s="3">
        <v>59756747572</v>
      </c>
      <c r="O16" s="3"/>
      <c r="P16" s="3">
        <v>54152513932</v>
      </c>
      <c r="Q16" s="3"/>
      <c r="R16" s="3">
        <v>5604233640</v>
      </c>
    </row>
    <row r="17" spans="2:18">
      <c r="B17" s="2" t="s">
        <v>142</v>
      </c>
      <c r="C17" s="104"/>
      <c r="D17" s="3">
        <v>0</v>
      </c>
      <c r="E17" s="3"/>
      <c r="F17" s="3">
        <v>0</v>
      </c>
      <c r="G17" s="3"/>
      <c r="H17" s="3">
        <v>0</v>
      </c>
      <c r="I17" s="3"/>
      <c r="J17" s="3">
        <v>0</v>
      </c>
      <c r="K17" s="3"/>
      <c r="L17" s="3">
        <v>100964</v>
      </c>
      <c r="M17" s="3"/>
      <c r="N17" s="3">
        <v>36119582909</v>
      </c>
      <c r="O17" s="3"/>
      <c r="P17" s="3">
        <v>30796467619</v>
      </c>
      <c r="Q17" s="3"/>
      <c r="R17" s="3">
        <v>5323115290</v>
      </c>
    </row>
    <row r="18" spans="2:18">
      <c r="B18" s="2" t="s">
        <v>121</v>
      </c>
      <c r="C18" s="104"/>
      <c r="D18" s="3">
        <v>350000</v>
      </c>
      <c r="E18" s="3"/>
      <c r="F18" s="3">
        <v>26715048285</v>
      </c>
      <c r="G18" s="3"/>
      <c r="H18" s="3">
        <v>25290123117</v>
      </c>
      <c r="I18" s="3"/>
      <c r="J18" s="3">
        <v>1424925168</v>
      </c>
      <c r="K18" s="3"/>
      <c r="L18" s="3">
        <v>643000</v>
      </c>
      <c r="M18" s="3"/>
      <c r="N18" s="3">
        <v>49706684238</v>
      </c>
      <c r="O18" s="3"/>
      <c r="P18" s="3">
        <v>46461568963</v>
      </c>
      <c r="Q18" s="3"/>
      <c r="R18" s="3">
        <v>3245115275</v>
      </c>
    </row>
    <row r="19" spans="2:18">
      <c r="B19" s="2" t="s">
        <v>152</v>
      </c>
      <c r="C19" s="104"/>
      <c r="D19" s="3">
        <v>1384000</v>
      </c>
      <c r="E19" s="3"/>
      <c r="F19" s="3">
        <v>14942047802</v>
      </c>
      <c r="G19" s="3"/>
      <c r="H19" s="3">
        <v>13415181024</v>
      </c>
      <c r="I19" s="3"/>
      <c r="J19" s="3">
        <v>1526866778</v>
      </c>
      <c r="K19" s="3"/>
      <c r="L19" s="3">
        <v>1384000</v>
      </c>
      <c r="M19" s="3"/>
      <c r="N19" s="3">
        <v>14942047802</v>
      </c>
      <c r="O19" s="3"/>
      <c r="P19" s="3">
        <v>13415181024</v>
      </c>
      <c r="Q19" s="3"/>
      <c r="R19" s="3">
        <v>1526866778</v>
      </c>
    </row>
    <row r="20" spans="2:18">
      <c r="B20" s="2" t="s">
        <v>167</v>
      </c>
      <c r="C20" s="104"/>
      <c r="D20" s="3">
        <v>0</v>
      </c>
      <c r="E20" s="3"/>
      <c r="F20" s="3">
        <v>0</v>
      </c>
      <c r="G20" s="3"/>
      <c r="H20" s="3">
        <v>0</v>
      </c>
      <c r="I20" s="3"/>
      <c r="J20" s="3">
        <v>0</v>
      </c>
      <c r="K20" s="3"/>
      <c r="L20" s="3">
        <v>500000</v>
      </c>
      <c r="M20" s="3"/>
      <c r="N20" s="3">
        <v>15536263234</v>
      </c>
      <c r="O20" s="3"/>
      <c r="P20" s="3">
        <v>14438097814</v>
      </c>
      <c r="Q20" s="3"/>
      <c r="R20" s="3">
        <v>1098165420</v>
      </c>
    </row>
    <row r="21" spans="2:18">
      <c r="B21" s="2" t="s">
        <v>151</v>
      </c>
      <c r="C21" s="104"/>
      <c r="D21" s="3">
        <v>200000</v>
      </c>
      <c r="E21" s="3"/>
      <c r="F21" s="3">
        <v>6280337751</v>
      </c>
      <c r="G21" s="3"/>
      <c r="H21" s="3">
        <v>5838959870</v>
      </c>
      <c r="I21" s="3"/>
      <c r="J21" s="3">
        <v>441377881</v>
      </c>
      <c r="K21" s="3"/>
      <c r="L21" s="3">
        <v>200000</v>
      </c>
      <c r="M21" s="3"/>
      <c r="N21" s="3">
        <v>6280337751</v>
      </c>
      <c r="O21" s="3"/>
      <c r="P21" s="3">
        <v>5838959870</v>
      </c>
      <c r="Q21" s="3"/>
      <c r="R21" s="3">
        <v>441377881</v>
      </c>
    </row>
    <row r="22" spans="2:18">
      <c r="B22" s="2" t="s">
        <v>122</v>
      </c>
      <c r="C22" s="104"/>
      <c r="D22" s="3">
        <v>0</v>
      </c>
      <c r="E22" s="3"/>
      <c r="F22" s="3">
        <v>0</v>
      </c>
      <c r="G22" s="3"/>
      <c r="H22" s="3">
        <v>0</v>
      </c>
      <c r="I22" s="3"/>
      <c r="J22" s="3">
        <v>0</v>
      </c>
      <c r="K22" s="3"/>
      <c r="L22" s="3">
        <v>60000</v>
      </c>
      <c r="M22" s="3"/>
      <c r="N22" s="3">
        <v>2361862824</v>
      </c>
      <c r="O22" s="3"/>
      <c r="P22" s="3">
        <v>1922293891</v>
      </c>
      <c r="Q22" s="3"/>
      <c r="R22" s="3">
        <v>439568933</v>
      </c>
    </row>
    <row r="23" spans="2:18">
      <c r="B23" s="2" t="s">
        <v>161</v>
      </c>
      <c r="C23" s="104"/>
      <c r="D23" s="3">
        <v>1554288</v>
      </c>
      <c r="E23" s="3"/>
      <c r="F23" s="3">
        <v>20809830585</v>
      </c>
      <c r="G23" s="3"/>
      <c r="H23" s="3">
        <v>20525378696</v>
      </c>
      <c r="I23" s="3"/>
      <c r="J23" s="3">
        <v>284451889</v>
      </c>
      <c r="K23" s="3"/>
      <c r="L23" s="3">
        <v>2254288</v>
      </c>
      <c r="M23" s="3"/>
      <c r="N23" s="3">
        <v>30121485330</v>
      </c>
      <c r="O23" s="3"/>
      <c r="P23" s="3">
        <v>29769331611</v>
      </c>
      <c r="Q23" s="3"/>
      <c r="R23" s="3">
        <v>352153719</v>
      </c>
    </row>
    <row r="24" spans="2:18">
      <c r="B24" s="2" t="s">
        <v>160</v>
      </c>
      <c r="C24" s="104"/>
      <c r="D24" s="3">
        <v>2200000</v>
      </c>
      <c r="E24" s="3"/>
      <c r="F24" s="3">
        <v>7153773451</v>
      </c>
      <c r="G24" s="3"/>
      <c r="H24" s="3">
        <v>7039926962</v>
      </c>
      <c r="I24" s="3"/>
      <c r="J24" s="3">
        <v>113846489</v>
      </c>
      <c r="K24" s="3"/>
      <c r="L24" s="3">
        <v>2200000</v>
      </c>
      <c r="M24" s="3"/>
      <c r="N24" s="3">
        <v>7153773451</v>
      </c>
      <c r="O24" s="3"/>
      <c r="P24" s="3">
        <v>7039926962</v>
      </c>
      <c r="Q24" s="3"/>
      <c r="R24" s="3">
        <v>113846489</v>
      </c>
    </row>
    <row r="25" spans="2:18">
      <c r="B25" s="2" t="s">
        <v>14</v>
      </c>
      <c r="C25" s="104"/>
      <c r="D25" s="3">
        <v>0</v>
      </c>
      <c r="E25" s="3"/>
      <c r="F25" s="3">
        <v>0</v>
      </c>
      <c r="G25" s="3"/>
      <c r="H25" s="3">
        <v>0</v>
      </c>
      <c r="I25" s="3"/>
      <c r="J25" s="3">
        <v>0</v>
      </c>
      <c r="K25" s="3"/>
      <c r="L25" s="3">
        <v>18776</v>
      </c>
      <c r="M25" s="3"/>
      <c r="N25" s="3">
        <v>118144913</v>
      </c>
      <c r="O25" s="3"/>
      <c r="P25" s="3">
        <v>116651767</v>
      </c>
      <c r="Q25" s="3"/>
      <c r="R25" s="3">
        <v>1493146</v>
      </c>
    </row>
    <row r="26" spans="2:18">
      <c r="B26" s="2" t="s">
        <v>166</v>
      </c>
      <c r="C26" s="104"/>
      <c r="D26" s="3">
        <v>71</v>
      </c>
      <c r="E26" s="3"/>
      <c r="F26" s="3">
        <v>1508950</v>
      </c>
      <c r="G26" s="3"/>
      <c r="H26" s="3">
        <v>891145</v>
      </c>
      <c r="I26" s="3"/>
      <c r="J26" s="3">
        <v>617805</v>
      </c>
      <c r="K26" s="3"/>
      <c r="L26" s="3">
        <v>71</v>
      </c>
      <c r="M26" s="3"/>
      <c r="N26" s="3">
        <v>1508950</v>
      </c>
      <c r="O26" s="3"/>
      <c r="P26" s="3">
        <v>891145</v>
      </c>
      <c r="Q26" s="3"/>
      <c r="R26" s="3">
        <v>617805</v>
      </c>
    </row>
    <row r="27" spans="2:18">
      <c r="B27" s="2" t="s">
        <v>128</v>
      </c>
      <c r="C27" s="104"/>
      <c r="D27" s="3">
        <v>1</v>
      </c>
      <c r="E27" s="3"/>
      <c r="F27" s="3">
        <v>1</v>
      </c>
      <c r="G27" s="3"/>
      <c r="H27" s="3">
        <v>2992</v>
      </c>
      <c r="I27" s="3"/>
      <c r="J27" s="3">
        <v>-2991</v>
      </c>
      <c r="K27" s="3"/>
      <c r="L27" s="3">
        <v>1</v>
      </c>
      <c r="M27" s="3"/>
      <c r="N27" s="3">
        <v>1</v>
      </c>
      <c r="O27" s="3"/>
      <c r="P27" s="3">
        <v>2992</v>
      </c>
      <c r="Q27" s="3"/>
      <c r="R27" s="3">
        <v>-2991</v>
      </c>
    </row>
    <row r="28" spans="2:18">
      <c r="B28" s="2" t="s">
        <v>129</v>
      </c>
      <c r="C28" s="104"/>
      <c r="D28" s="3">
        <v>1</v>
      </c>
      <c r="E28" s="3"/>
      <c r="F28" s="3">
        <v>1</v>
      </c>
      <c r="G28" s="3"/>
      <c r="H28" s="3">
        <v>45756</v>
      </c>
      <c r="I28" s="3"/>
      <c r="J28" s="3">
        <v>-45755</v>
      </c>
      <c r="K28" s="3"/>
      <c r="L28" s="3">
        <v>1</v>
      </c>
      <c r="M28" s="3"/>
      <c r="N28" s="3">
        <v>1</v>
      </c>
      <c r="O28" s="3"/>
      <c r="P28" s="3">
        <v>45756</v>
      </c>
      <c r="Q28" s="3"/>
      <c r="R28" s="3">
        <v>-45755</v>
      </c>
    </row>
    <row r="29" spans="2:18">
      <c r="B29" s="2" t="s">
        <v>165</v>
      </c>
      <c r="C29" s="104"/>
      <c r="D29" s="3">
        <v>1200000</v>
      </c>
      <c r="E29" s="3"/>
      <c r="F29" s="3">
        <v>4498706373</v>
      </c>
      <c r="G29" s="3"/>
      <c r="H29" s="3">
        <v>4691575440</v>
      </c>
      <c r="I29" s="3"/>
      <c r="J29" s="3">
        <v>-192869067</v>
      </c>
      <c r="K29" s="3"/>
      <c r="L29" s="3">
        <v>2800000</v>
      </c>
      <c r="M29" s="3"/>
      <c r="N29" s="3">
        <v>10613409820</v>
      </c>
      <c r="O29" s="3"/>
      <c r="P29" s="3">
        <v>10947009356</v>
      </c>
      <c r="Q29" s="3"/>
      <c r="R29" s="3">
        <v>-333599536</v>
      </c>
    </row>
    <row r="30" spans="2:18">
      <c r="B30" s="2" t="s">
        <v>164</v>
      </c>
      <c r="C30" s="104"/>
      <c r="D30" s="3">
        <v>218336</v>
      </c>
      <c r="E30" s="3"/>
      <c r="F30" s="3">
        <v>10858187000</v>
      </c>
      <c r="G30" s="3"/>
      <c r="H30" s="3">
        <v>11466053489</v>
      </c>
      <c r="I30" s="3"/>
      <c r="J30" s="3">
        <v>-607866489</v>
      </c>
      <c r="K30" s="3"/>
      <c r="L30" s="3">
        <v>218336</v>
      </c>
      <c r="M30" s="3"/>
      <c r="N30" s="3">
        <v>10858187000</v>
      </c>
      <c r="O30" s="3"/>
      <c r="P30" s="3">
        <v>11466053489</v>
      </c>
      <c r="Q30" s="3"/>
      <c r="R30" s="3">
        <v>-607866489</v>
      </c>
    </row>
    <row r="31" spans="2:18">
      <c r="B31" s="2" t="s">
        <v>15</v>
      </c>
      <c r="C31" s="104"/>
      <c r="D31" s="3">
        <v>7542643</v>
      </c>
      <c r="E31" s="3"/>
      <c r="F31" s="3">
        <v>42911390091</v>
      </c>
      <c r="G31" s="3"/>
      <c r="H31" s="3">
        <v>44161831574</v>
      </c>
      <c r="I31" s="3"/>
      <c r="J31" s="3">
        <v>-1250441483</v>
      </c>
      <c r="K31" s="3"/>
      <c r="L31" s="3">
        <v>7542643</v>
      </c>
      <c r="M31" s="3"/>
      <c r="N31" s="3">
        <v>42911390091</v>
      </c>
      <c r="O31" s="3"/>
      <c r="P31" s="3">
        <v>44161831574</v>
      </c>
      <c r="Q31" s="3"/>
      <c r="R31" s="3">
        <v>-1250441483</v>
      </c>
    </row>
    <row r="32" spans="2:18">
      <c r="B32" s="2" t="s">
        <v>162</v>
      </c>
      <c r="C32" s="104"/>
      <c r="D32" s="3">
        <v>2200000</v>
      </c>
      <c r="E32" s="3"/>
      <c r="F32" s="3">
        <v>15526899044</v>
      </c>
      <c r="G32" s="3"/>
      <c r="H32" s="3">
        <v>19056338386</v>
      </c>
      <c r="I32" s="3"/>
      <c r="J32" s="3">
        <v>-3529439342</v>
      </c>
      <c r="K32" s="3"/>
      <c r="L32" s="3">
        <v>2200000</v>
      </c>
      <c r="M32" s="3"/>
      <c r="N32" s="3">
        <v>15526899044</v>
      </c>
      <c r="O32" s="3"/>
      <c r="P32" s="3">
        <v>19056338386</v>
      </c>
      <c r="Q32" s="3"/>
      <c r="R32" s="3">
        <v>-3529439342</v>
      </c>
    </row>
    <row r="33" spans="2:18">
      <c r="D33" s="3"/>
      <c r="F33" s="3"/>
      <c r="H33" s="3"/>
      <c r="J33" s="3"/>
      <c r="L33" s="3"/>
      <c r="N33" s="3"/>
      <c r="P33" s="3"/>
      <c r="R33" s="3"/>
    </row>
    <row r="34" spans="2:18" ht="21.75" thickBot="1">
      <c r="B34" s="30" t="s">
        <v>88</v>
      </c>
      <c r="D34" s="9"/>
      <c r="F34" s="9">
        <f>SUM(F10:F33)</f>
        <v>149697729335</v>
      </c>
      <c r="H34" s="9">
        <f>SUM(H10:H33)</f>
        <v>151486341675</v>
      </c>
      <c r="J34" s="9">
        <f>SUM(J10:J33)</f>
        <v>-1788612340</v>
      </c>
      <c r="L34" s="9">
        <f>SUM(L10:L33)</f>
        <v>35470902</v>
      </c>
      <c r="N34" s="9">
        <f>SUM(N10:N33)</f>
        <v>643359720460</v>
      </c>
      <c r="P34" s="9">
        <f>SUM(P10:P33)</f>
        <v>532530294449</v>
      </c>
      <c r="R34" s="9">
        <f>SUM(R10:R33)</f>
        <v>110829426011</v>
      </c>
    </row>
    <row r="35" spans="2:18" ht="21.75" thickTop="1"/>
    <row r="36" spans="2:18" ht="26.25">
      <c r="J36" s="26">
        <v>12</v>
      </c>
    </row>
  </sheetData>
  <sortState xmlns:xlrd2="http://schemas.microsoft.com/office/spreadsheetml/2017/richdata2" ref="B10:R32">
    <sortCondition descending="1" ref="R10:R32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47" orientation="portrait" r:id="rId1"/>
  <rowBreaks count="3" manualBreakCount="3">
    <brk id="23" max="16383" man="1"/>
    <brk id="24" max="16383" man="1"/>
    <brk id="2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7"/>
  <sheetViews>
    <sheetView rightToLeft="1" view="pageBreakPreview" topLeftCell="A4" zoomScale="60" zoomScaleNormal="100" workbookViewId="0">
      <selection activeCell="J16" sqref="J16"/>
    </sheetView>
  </sheetViews>
  <sheetFormatPr defaultRowHeight="21"/>
  <cols>
    <col min="1" max="1" width="3.5703125" style="1" customWidth="1"/>
    <col min="2" max="2" width="35.140625" style="70" customWidth="1"/>
    <col min="3" max="3" width="1.28515625" style="1" customWidth="1"/>
    <col min="4" max="4" width="21.28515625" style="1" bestFit="1" customWidth="1"/>
    <col min="5" max="5" width="1.28515625" style="1" customWidth="1"/>
    <col min="6" max="6" width="16.7109375" style="1" customWidth="1"/>
    <col min="7" max="7" width="1.28515625" style="1" customWidth="1"/>
    <col min="8" max="8" width="14.85546875" style="1" bestFit="1" customWidth="1"/>
    <col min="9" max="9" width="1.28515625" style="1" customWidth="1"/>
    <col min="10" max="10" width="16.140625" style="1" bestFit="1" customWidth="1"/>
    <col min="11" max="11" width="1.28515625" style="1" customWidth="1"/>
    <col min="12" max="12" width="16.85546875" style="1" customWidth="1"/>
    <col min="13" max="13" width="1.28515625" style="1" customWidth="1"/>
    <col min="14" max="14" width="16.7109375" style="1" customWidth="1"/>
    <col min="15" max="15" width="1.28515625" style="1" customWidth="1"/>
    <col min="16" max="16" width="16.140625" style="1" bestFit="1" customWidth="1"/>
    <col min="17" max="17" width="1.28515625" style="1" customWidth="1"/>
    <col min="18" max="18" width="18.28515625" style="1" bestFit="1" customWidth="1"/>
    <col min="19" max="19" width="1.28515625" style="1" customWidth="1"/>
    <col min="20" max="20" width="9.140625" style="1" customWidth="1"/>
    <col min="21" max="16384" width="9.140625" style="1"/>
  </cols>
  <sheetData>
    <row r="2" spans="2:28" ht="30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6"/>
      <c r="R2" s="16"/>
      <c r="S2" s="16"/>
      <c r="T2" s="16"/>
      <c r="U2" s="16"/>
    </row>
    <row r="3" spans="2:28" ht="30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6"/>
      <c r="R3" s="16"/>
    </row>
    <row r="4" spans="2:28" ht="30">
      <c r="B4" s="108" t="s">
        <v>177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6"/>
      <c r="R4" s="16"/>
    </row>
    <row r="6" spans="2:28" s="2" customFormat="1" ht="30">
      <c r="B6" s="9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>
      <c r="B7" s="133" t="s">
        <v>116</v>
      </c>
      <c r="C7" s="133"/>
      <c r="D7" s="133"/>
      <c r="E7" s="133"/>
      <c r="F7" s="133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15" customFormat="1">
      <c r="B8" s="110" t="s">
        <v>56</v>
      </c>
      <c r="D8" s="110" t="s">
        <v>54</v>
      </c>
      <c r="E8" s="110" t="s">
        <v>54</v>
      </c>
      <c r="F8" s="110" t="s">
        <v>54</v>
      </c>
      <c r="G8" s="110" t="s">
        <v>54</v>
      </c>
      <c r="H8" s="110" t="s">
        <v>54</v>
      </c>
      <c r="I8" s="110" t="s">
        <v>54</v>
      </c>
      <c r="J8" s="110" t="s">
        <v>54</v>
      </c>
      <c r="L8" s="110" t="s">
        <v>55</v>
      </c>
      <c r="M8" s="110" t="s">
        <v>55</v>
      </c>
      <c r="N8" s="110" t="s">
        <v>55</v>
      </c>
      <c r="O8" s="110" t="s">
        <v>55</v>
      </c>
      <c r="P8" s="110" t="s">
        <v>55</v>
      </c>
      <c r="Q8" s="110" t="s">
        <v>55</v>
      </c>
      <c r="R8" s="110" t="s">
        <v>55</v>
      </c>
    </row>
    <row r="9" spans="2:28" s="52" customFormat="1" ht="54" customHeight="1">
      <c r="B9" s="110" t="s">
        <v>56</v>
      </c>
      <c r="D9" s="130" t="s">
        <v>76</v>
      </c>
      <c r="E9" s="95"/>
      <c r="F9" s="130" t="s">
        <v>73</v>
      </c>
      <c r="G9" s="95"/>
      <c r="H9" s="130" t="s">
        <v>74</v>
      </c>
      <c r="I9" s="95"/>
      <c r="J9" s="130" t="s">
        <v>77</v>
      </c>
      <c r="K9" s="96"/>
      <c r="L9" s="130" t="s">
        <v>76</v>
      </c>
      <c r="M9" s="95"/>
      <c r="N9" s="130" t="s">
        <v>73</v>
      </c>
      <c r="O9" s="95"/>
      <c r="P9" s="130" t="s">
        <v>74</v>
      </c>
      <c r="Q9" s="95"/>
      <c r="R9" s="130" t="s">
        <v>77</v>
      </c>
    </row>
    <row r="10" spans="2:28" s="52" customFormat="1" ht="26.25">
      <c r="B10" s="94" t="s">
        <v>148</v>
      </c>
      <c r="C10" s="104"/>
      <c r="D10" s="83">
        <v>0</v>
      </c>
      <c r="E10" s="83"/>
      <c r="F10" s="83">
        <v>109730107</v>
      </c>
      <c r="G10" s="83"/>
      <c r="H10" s="83">
        <v>0</v>
      </c>
      <c r="I10" s="83"/>
      <c r="J10" s="83">
        <v>109730107</v>
      </c>
      <c r="K10" s="83"/>
      <c r="L10" s="83">
        <v>0</v>
      </c>
      <c r="M10" s="83"/>
      <c r="N10" s="83">
        <v>370982747</v>
      </c>
      <c r="O10" s="83"/>
      <c r="P10" s="83">
        <v>0</v>
      </c>
      <c r="Q10" s="83"/>
      <c r="R10" s="83">
        <v>370982747</v>
      </c>
    </row>
    <row r="11" spans="2:28" s="52" customFormat="1" ht="26.25">
      <c r="B11" s="94" t="s">
        <v>117</v>
      </c>
      <c r="C11" s="104"/>
      <c r="D11" s="83">
        <v>81700824</v>
      </c>
      <c r="E11" s="83"/>
      <c r="F11" s="83">
        <v>0</v>
      </c>
      <c r="G11" s="83"/>
      <c r="H11" s="83">
        <v>0</v>
      </c>
      <c r="I11" s="83"/>
      <c r="J11" s="83">
        <v>81700824</v>
      </c>
      <c r="K11" s="83"/>
      <c r="L11" s="83">
        <v>237550862</v>
      </c>
      <c r="M11" s="83"/>
      <c r="N11" s="83">
        <v>0</v>
      </c>
      <c r="O11" s="83"/>
      <c r="P11" s="83">
        <v>0</v>
      </c>
      <c r="Q11" s="83"/>
      <c r="R11" s="83">
        <v>237550862</v>
      </c>
    </row>
    <row r="12" spans="2:28" s="52" customFormat="1" ht="26.25">
      <c r="B12" s="94" t="s">
        <v>123</v>
      </c>
      <c r="C12" s="104"/>
      <c r="D12" s="83">
        <v>0</v>
      </c>
      <c r="E12" s="83"/>
      <c r="F12" s="83">
        <v>2087062</v>
      </c>
      <c r="G12" s="83"/>
      <c r="H12" s="83">
        <v>0</v>
      </c>
      <c r="I12" s="83"/>
      <c r="J12" s="83">
        <v>2087062</v>
      </c>
      <c r="K12" s="83"/>
      <c r="L12" s="83">
        <v>0</v>
      </c>
      <c r="M12" s="83"/>
      <c r="N12" s="83">
        <v>4730803</v>
      </c>
      <c r="O12" s="83"/>
      <c r="P12" s="83">
        <v>0</v>
      </c>
      <c r="Q12" s="83"/>
      <c r="R12" s="83">
        <v>4730803</v>
      </c>
    </row>
    <row r="13" spans="2:28" s="52" customFormat="1" ht="26.25">
      <c r="B13" s="94" t="s">
        <v>126</v>
      </c>
      <c r="C13" s="104"/>
      <c r="D13" s="83">
        <v>0</v>
      </c>
      <c r="E13" s="83"/>
      <c r="F13" s="83">
        <v>1667518</v>
      </c>
      <c r="G13" s="83"/>
      <c r="H13" s="83">
        <v>0</v>
      </c>
      <c r="I13" s="83"/>
      <c r="J13" s="83">
        <v>1667518</v>
      </c>
      <c r="K13" s="83"/>
      <c r="L13" s="83">
        <v>0</v>
      </c>
      <c r="M13" s="83"/>
      <c r="N13" s="83">
        <v>3416641</v>
      </c>
      <c r="O13" s="83"/>
      <c r="P13" s="83">
        <v>0</v>
      </c>
      <c r="Q13" s="83"/>
      <c r="R13" s="83">
        <v>3416641</v>
      </c>
    </row>
    <row r="14" spans="2:28" ht="26.25">
      <c r="B14" s="92"/>
      <c r="C14" s="52"/>
      <c r="D14" s="75"/>
      <c r="E14" s="87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</row>
    <row r="15" spans="2:28" ht="27" thickBot="1">
      <c r="B15" s="93" t="s">
        <v>88</v>
      </c>
      <c r="D15" s="72">
        <f>SUM(D10:D14)</f>
        <v>81700824</v>
      </c>
      <c r="E15" s="87"/>
      <c r="F15" s="72">
        <f>SUM(F10:F14)</f>
        <v>113484687</v>
      </c>
      <c r="G15" s="83"/>
      <c r="H15" s="72">
        <f>SUM(H10:H13)</f>
        <v>0</v>
      </c>
      <c r="I15" s="83"/>
      <c r="J15" s="72">
        <f>SUM(J10:J14)</f>
        <v>195185511</v>
      </c>
      <c r="K15" s="83"/>
      <c r="L15" s="72">
        <f>SUM(L10:L14)</f>
        <v>237550862</v>
      </c>
      <c r="M15" s="83"/>
      <c r="N15" s="72">
        <f>SUM(N10:N14)</f>
        <v>379130191</v>
      </c>
      <c r="O15" s="83"/>
      <c r="P15" s="72">
        <f>SUM(P10:P14)</f>
        <v>0</v>
      </c>
      <c r="Q15" s="83"/>
      <c r="R15" s="72">
        <f>SUM(R10:R14)</f>
        <v>616681053</v>
      </c>
    </row>
    <row r="16" spans="2:28" ht="27" thickTop="1">
      <c r="D16" s="83"/>
      <c r="E16" s="87"/>
      <c r="G16" s="83"/>
      <c r="I16" s="83"/>
      <c r="K16" s="83"/>
      <c r="M16" s="83"/>
      <c r="O16" s="83"/>
      <c r="Q16" s="83"/>
    </row>
    <row r="17" spans="10:10" ht="30">
      <c r="J17" s="55">
        <v>13</v>
      </c>
    </row>
  </sheetData>
  <sortState xmlns:xlrd2="http://schemas.microsoft.com/office/spreadsheetml/2017/richdata2" ref="B10:R13">
    <sortCondition descending="1" ref="R10:R13"/>
  </sortState>
  <mergeCells count="15">
    <mergeCell ref="R9"/>
    <mergeCell ref="L8:R8"/>
    <mergeCell ref="B8:B9"/>
    <mergeCell ref="D9"/>
    <mergeCell ref="F9"/>
    <mergeCell ref="H9"/>
    <mergeCell ref="J9"/>
    <mergeCell ref="D8:J8"/>
    <mergeCell ref="B2:P2"/>
    <mergeCell ref="B3:P3"/>
    <mergeCell ref="B4:P4"/>
    <mergeCell ref="L9"/>
    <mergeCell ref="N9"/>
    <mergeCell ref="P9"/>
    <mergeCell ref="B7:F7"/>
  </mergeCells>
  <printOptions horizontalCentered="1" verticalCentered="1"/>
  <pageMargins left="0.7" right="0.7" top="0.75" bottom="0.75" header="0.3" footer="0.3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6"/>
  <sheetViews>
    <sheetView rightToLeft="1" view="pageBreakPreview" topLeftCell="B1" zoomScaleNormal="100" zoomScaleSheetLayoutView="100" workbookViewId="0">
      <selection activeCell="F15" sqref="F15"/>
    </sheetView>
  </sheetViews>
  <sheetFormatPr defaultRowHeight="21.75" customHeight="1"/>
  <cols>
    <col min="1" max="1" width="3" style="2" customWidth="1"/>
    <col min="2" max="2" width="20.7109375" style="2" bestFit="1" customWidth="1"/>
    <col min="3" max="3" width="1" style="2" customWidth="1"/>
    <col min="4" max="4" width="27.8554687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2:28" ht="27" customHeight="1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2:28" ht="27" customHeight="1">
      <c r="B4" s="108" t="s">
        <v>177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2:28" ht="73.5" customHeight="1"/>
    <row r="6" spans="2:28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>
      <c r="B7" s="13" t="s">
        <v>112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4" customFormat="1" ht="21.75" customHeight="1">
      <c r="B9" s="112" t="s">
        <v>78</v>
      </c>
      <c r="C9" s="112" t="s">
        <v>78</v>
      </c>
      <c r="D9" s="112" t="s">
        <v>78</v>
      </c>
      <c r="F9" s="112" t="s">
        <v>54</v>
      </c>
      <c r="G9" s="112" t="s">
        <v>54</v>
      </c>
      <c r="H9" s="112" t="s">
        <v>54</v>
      </c>
      <c r="J9" s="112" t="s">
        <v>55</v>
      </c>
      <c r="K9" s="112" t="s">
        <v>55</v>
      </c>
      <c r="L9" s="112" t="s">
        <v>55</v>
      </c>
    </row>
    <row r="10" spans="2:28" s="42" customFormat="1" ht="50.25" customHeight="1">
      <c r="B10" s="131" t="s">
        <v>79</v>
      </c>
      <c r="D10" s="131" t="s">
        <v>39</v>
      </c>
      <c r="F10" s="131" t="s">
        <v>80</v>
      </c>
      <c r="H10" s="131" t="s">
        <v>81</v>
      </c>
      <c r="J10" s="129" t="s">
        <v>80</v>
      </c>
      <c r="L10" s="131" t="s">
        <v>81</v>
      </c>
    </row>
    <row r="11" spans="2:28" s="4" customFormat="1" ht="21.75" customHeight="1">
      <c r="B11" s="4" t="s">
        <v>135</v>
      </c>
      <c r="C11" s="104"/>
      <c r="D11" s="4" t="s">
        <v>136</v>
      </c>
      <c r="E11" s="104"/>
      <c r="F11" s="67">
        <v>1058697</v>
      </c>
      <c r="G11" s="67"/>
      <c r="H11" s="67" t="s">
        <v>61</v>
      </c>
      <c r="I11" s="67"/>
      <c r="J11" s="67">
        <v>53305158</v>
      </c>
      <c r="L11" s="48" t="s">
        <v>61</v>
      </c>
    </row>
    <row r="12" spans="2:28" s="4" customFormat="1" ht="21.75" customHeight="1">
      <c r="B12" s="4" t="s">
        <v>46</v>
      </c>
      <c r="C12" s="104"/>
      <c r="D12" s="4" t="s">
        <v>47</v>
      </c>
      <c r="E12" s="104"/>
      <c r="F12" s="67">
        <v>3185</v>
      </c>
      <c r="G12" s="67"/>
      <c r="H12" s="67" t="s">
        <v>61</v>
      </c>
      <c r="I12" s="67"/>
      <c r="J12" s="67">
        <v>9807</v>
      </c>
    </row>
    <row r="13" spans="2:28" s="4" customFormat="1" ht="21.75" customHeight="1">
      <c r="B13" s="4" t="s">
        <v>49</v>
      </c>
      <c r="C13" s="104"/>
      <c r="D13" s="4" t="s">
        <v>50</v>
      </c>
      <c r="E13" s="104"/>
      <c r="F13" s="67">
        <v>4140</v>
      </c>
      <c r="G13" s="67"/>
      <c r="H13" s="67" t="s">
        <v>61</v>
      </c>
      <c r="I13" s="67"/>
      <c r="J13" s="67">
        <v>6889</v>
      </c>
    </row>
    <row r="14" spans="2:28" ht="21.75" customHeight="1" thickBot="1">
      <c r="B14" s="134" t="s">
        <v>88</v>
      </c>
      <c r="C14" s="134"/>
      <c r="D14" s="134"/>
      <c r="F14" s="72">
        <f>SUM(F11:F13)</f>
        <v>1066022</v>
      </c>
      <c r="H14" s="30"/>
      <c r="J14" s="72">
        <f>SUM(J11:J13)</f>
        <v>53321854</v>
      </c>
      <c r="L14" s="30"/>
    </row>
    <row r="15" spans="2:28" ht="21.75" customHeight="1" thickTop="1"/>
    <row r="16" spans="2:28" ht="30">
      <c r="F16" s="58">
        <v>14</v>
      </c>
    </row>
  </sheetData>
  <sortState xmlns:xlrd2="http://schemas.microsoft.com/office/spreadsheetml/2017/richdata2" ref="B11:J13">
    <sortCondition descending="1" ref="J11:J13"/>
  </sortState>
  <mergeCells count="13">
    <mergeCell ref="B2:L2"/>
    <mergeCell ref="B3:L3"/>
    <mergeCell ref="B4:L4"/>
    <mergeCell ref="B14:D14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scale="98" orientation="landscape" r:id="rId1"/>
  <rowBreaks count="1" manualBreakCount="1">
    <brk id="1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19"/>
  <sheetViews>
    <sheetView rightToLeft="1" view="pageBreakPreview" zoomScale="60" zoomScaleNormal="100" workbookViewId="0">
      <selection activeCell="J17" sqref="J17"/>
    </sheetView>
  </sheetViews>
  <sheetFormatPr defaultRowHeight="21"/>
  <cols>
    <col min="1" max="1" width="2.7109375" style="32" customWidth="1"/>
    <col min="2" max="2" width="32.42578125" style="32" customWidth="1"/>
    <col min="3" max="3" width="1" style="32" customWidth="1"/>
    <col min="4" max="4" width="14.85546875" style="32" bestFit="1" customWidth="1"/>
    <col min="5" max="5" width="1" style="32" customWidth="1"/>
    <col min="6" max="6" width="11.7109375" style="32" customWidth="1"/>
    <col min="7" max="7" width="1" style="32" customWidth="1"/>
    <col min="8" max="8" width="10.42578125" style="32" bestFit="1" customWidth="1"/>
    <col min="9" max="9" width="1" style="32" customWidth="1"/>
    <col min="10" max="10" width="13.28515625" style="32" bestFit="1" customWidth="1"/>
    <col min="11" max="11" width="1" style="32" customWidth="1"/>
    <col min="12" max="12" width="10.5703125" style="32" customWidth="1"/>
    <col min="13" max="13" width="1" style="32" customWidth="1"/>
    <col min="14" max="14" width="13.28515625" style="32" bestFit="1" customWidth="1"/>
    <col min="15" max="15" width="1" style="32" customWidth="1"/>
    <col min="16" max="16" width="13.28515625" style="32" bestFit="1" customWidth="1"/>
    <col min="17" max="17" width="1" style="32" customWidth="1"/>
    <col min="18" max="18" width="11.28515625" style="32" customWidth="1"/>
    <col min="19" max="19" width="1" style="32" customWidth="1"/>
    <col min="20" max="20" width="13.28515625" style="32" bestFit="1" customWidth="1"/>
    <col min="21" max="21" width="1" style="32" customWidth="1"/>
    <col min="22" max="22" width="9.140625" style="32" customWidth="1"/>
    <col min="23" max="16384" width="9.140625" style="32"/>
  </cols>
  <sheetData>
    <row r="2" spans="2:28" ht="30">
      <c r="B2" s="135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2:28" ht="30">
      <c r="B3" s="135" t="s">
        <v>52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2:28" ht="30">
      <c r="B4" s="135" t="s">
        <v>177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2:28" s="33" customFormat="1" ht="87" customHeight="1"/>
    <row r="6" spans="2:28" s="2" customFormat="1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>
      <c r="B7" s="69" t="s">
        <v>115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33" customFormat="1">
      <c r="B9" s="138" t="s">
        <v>53</v>
      </c>
      <c r="C9" s="138" t="s">
        <v>53</v>
      </c>
      <c r="D9" s="138" t="s">
        <v>53</v>
      </c>
      <c r="E9" s="138" t="s">
        <v>53</v>
      </c>
      <c r="F9" s="138" t="s">
        <v>53</v>
      </c>
      <c r="G9" s="138" t="s">
        <v>53</v>
      </c>
      <c r="H9" s="138" t="s">
        <v>53</v>
      </c>
      <c r="J9" s="138" t="s">
        <v>54</v>
      </c>
      <c r="K9" s="138" t="s">
        <v>54</v>
      </c>
      <c r="L9" s="138" t="s">
        <v>54</v>
      </c>
      <c r="M9" s="138" t="s">
        <v>54</v>
      </c>
      <c r="N9" s="138" t="s">
        <v>54</v>
      </c>
      <c r="P9" s="138" t="s">
        <v>55</v>
      </c>
      <c r="Q9" s="138" t="s">
        <v>55</v>
      </c>
      <c r="R9" s="138" t="s">
        <v>55</v>
      </c>
      <c r="S9" s="138" t="s">
        <v>55</v>
      </c>
      <c r="T9" s="138" t="s">
        <v>55</v>
      </c>
    </row>
    <row r="10" spans="2:28" s="35" customFormat="1" ht="60" customHeight="1">
      <c r="B10" s="137" t="s">
        <v>56</v>
      </c>
      <c r="C10" s="38"/>
      <c r="D10" s="137" t="s">
        <v>57</v>
      </c>
      <c r="E10" s="38"/>
      <c r="F10" s="137" t="s">
        <v>25</v>
      </c>
      <c r="G10" s="38"/>
      <c r="H10" s="137" t="s">
        <v>26</v>
      </c>
      <c r="J10" s="137" t="s">
        <v>58</v>
      </c>
      <c r="K10" s="38"/>
      <c r="L10" s="137" t="s">
        <v>59</v>
      </c>
      <c r="M10" s="38"/>
      <c r="N10" s="137" t="s">
        <v>60</v>
      </c>
      <c r="P10" s="137" t="s">
        <v>58</v>
      </c>
      <c r="Q10" s="38"/>
      <c r="R10" s="137" t="s">
        <v>59</v>
      </c>
      <c r="S10" s="38"/>
      <c r="T10" s="137" t="s">
        <v>60</v>
      </c>
    </row>
    <row r="11" spans="2:28" s="33" customFormat="1">
      <c r="B11" s="103" t="s">
        <v>117</v>
      </c>
      <c r="C11" s="104"/>
      <c r="D11" s="34" t="s">
        <v>61</v>
      </c>
      <c r="E11" s="34"/>
      <c r="F11" s="34" t="s">
        <v>120</v>
      </c>
      <c r="G11" s="34"/>
      <c r="H11" s="34">
        <v>18</v>
      </c>
      <c r="I11" s="34"/>
      <c r="J11" s="34">
        <v>81700824</v>
      </c>
      <c r="K11" s="34"/>
      <c r="L11" s="34" t="s">
        <v>61</v>
      </c>
      <c r="M11" s="34"/>
      <c r="N11" s="34">
        <v>81700824</v>
      </c>
      <c r="O11" s="34"/>
      <c r="P11" s="34">
        <v>237550862</v>
      </c>
      <c r="Q11" s="34"/>
      <c r="R11" s="34" t="s">
        <v>61</v>
      </c>
      <c r="S11" s="34"/>
      <c r="T11" s="34">
        <v>237550862</v>
      </c>
    </row>
    <row r="12" spans="2:28" s="33" customFormat="1">
      <c r="B12" s="103" t="s">
        <v>135</v>
      </c>
      <c r="C12" s="104"/>
      <c r="D12" s="34">
        <v>30</v>
      </c>
      <c r="E12" s="34"/>
      <c r="F12" s="34" t="s">
        <v>61</v>
      </c>
      <c r="G12" s="34"/>
      <c r="H12" s="34">
        <v>0</v>
      </c>
      <c r="I12" s="34"/>
      <c r="J12" s="34">
        <v>1058697</v>
      </c>
      <c r="K12" s="34"/>
      <c r="L12" s="34">
        <v>0</v>
      </c>
      <c r="M12" s="34"/>
      <c r="N12" s="34">
        <v>1058697</v>
      </c>
      <c r="O12" s="34"/>
      <c r="P12" s="34">
        <v>53305158</v>
      </c>
      <c r="Q12" s="34"/>
      <c r="R12" s="34">
        <v>0</v>
      </c>
      <c r="S12" s="34"/>
      <c r="T12" s="34">
        <v>53305158</v>
      </c>
    </row>
    <row r="13" spans="2:28" s="33" customFormat="1">
      <c r="B13" s="103" t="s">
        <v>46</v>
      </c>
      <c r="C13" s="104"/>
      <c r="D13" s="34">
        <v>27</v>
      </c>
      <c r="E13" s="34"/>
      <c r="F13" s="34" t="s">
        <v>61</v>
      </c>
      <c r="G13" s="34"/>
      <c r="H13" s="34">
        <v>0</v>
      </c>
      <c r="I13" s="34"/>
      <c r="J13" s="34">
        <v>3185</v>
      </c>
      <c r="K13" s="34"/>
      <c r="L13" s="34">
        <v>0</v>
      </c>
      <c r="M13" s="34"/>
      <c r="N13" s="34">
        <v>3185</v>
      </c>
      <c r="O13" s="34"/>
      <c r="P13" s="34">
        <v>9807</v>
      </c>
      <c r="Q13" s="34"/>
      <c r="R13" s="34">
        <v>0</v>
      </c>
      <c r="S13" s="34"/>
      <c r="T13" s="34">
        <v>9807</v>
      </c>
    </row>
    <row r="14" spans="2:28" s="33" customFormat="1">
      <c r="B14" s="103" t="s">
        <v>49</v>
      </c>
      <c r="C14" s="104"/>
      <c r="D14" s="34">
        <v>17</v>
      </c>
      <c r="E14" s="34"/>
      <c r="F14" s="34" t="s">
        <v>61</v>
      </c>
      <c r="G14" s="34"/>
      <c r="H14" s="34">
        <v>0</v>
      </c>
      <c r="I14" s="34"/>
      <c r="J14" s="34">
        <v>4140</v>
      </c>
      <c r="K14" s="34"/>
      <c r="L14" s="34">
        <v>0</v>
      </c>
      <c r="M14" s="34"/>
      <c r="N14" s="34">
        <v>4140</v>
      </c>
      <c r="O14" s="34"/>
      <c r="P14" s="34">
        <v>6889</v>
      </c>
      <c r="Q14" s="34"/>
      <c r="R14" s="34">
        <v>0</v>
      </c>
      <c r="S14" s="34"/>
      <c r="T14" s="34">
        <v>6889</v>
      </c>
    </row>
    <row r="15" spans="2:28" s="33" customFormat="1">
      <c r="D15" s="34"/>
      <c r="H15" s="34"/>
      <c r="J15" s="36"/>
      <c r="K15" s="37"/>
      <c r="L15" s="36"/>
      <c r="M15" s="37"/>
      <c r="N15" s="36"/>
      <c r="O15" s="37"/>
      <c r="P15" s="36"/>
      <c r="Q15" s="37"/>
      <c r="R15" s="36"/>
      <c r="S15" s="37"/>
      <c r="T15" s="36"/>
    </row>
    <row r="16" spans="2:28" s="33" customFormat="1" ht="21.75" thickBot="1">
      <c r="B16" s="136" t="s">
        <v>88</v>
      </c>
      <c r="C16" s="136"/>
      <c r="D16" s="136"/>
      <c r="E16" s="136"/>
      <c r="F16" s="136"/>
      <c r="G16" s="136"/>
      <c r="H16" s="136"/>
      <c r="J16" s="40">
        <f>SUM(J11:J15)</f>
        <v>82766846</v>
      </c>
      <c r="L16" s="68">
        <f>SUM(L11:L14)</f>
        <v>0</v>
      </c>
      <c r="N16" s="40">
        <f>SUM(N11:N15)</f>
        <v>82766846</v>
      </c>
      <c r="P16" s="40">
        <f>SUM(P11:P15)</f>
        <v>290872716</v>
      </c>
      <c r="R16" s="68">
        <f>SUM(R11:R14)</f>
        <v>0</v>
      </c>
      <c r="T16" s="40">
        <f>SUM(T11:T15)</f>
        <v>290872716</v>
      </c>
    </row>
    <row r="17" spans="10:10" ht="21.75" thickTop="1"/>
    <row r="19" spans="10:10" ht="30">
      <c r="J19" s="62">
        <v>15</v>
      </c>
    </row>
  </sheetData>
  <sortState xmlns:xlrd2="http://schemas.microsoft.com/office/spreadsheetml/2017/richdata2" ref="B11:T14">
    <sortCondition descending="1" ref="T11:T14"/>
  </sortState>
  <mergeCells count="17">
    <mergeCell ref="B9:H9"/>
    <mergeCell ref="B2:T2"/>
    <mergeCell ref="B3:T3"/>
    <mergeCell ref="B4:T4"/>
    <mergeCell ref="B16:H16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  <mergeCell ref="H10"/>
  </mergeCells>
  <printOptions horizontalCentered="1" verticalCentered="1"/>
  <pageMargins left="0.7" right="0.7" top="0.75" bottom="0.75" header="0.3" footer="0.3"/>
  <pageSetup paperSize="9" scale="8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AB19"/>
  <sheetViews>
    <sheetView rightToLeft="1" view="pageBreakPreview" topLeftCell="A3" zoomScale="85" zoomScaleNormal="85" zoomScaleSheetLayoutView="85" workbookViewId="0">
      <selection activeCell="D16" sqref="D16"/>
    </sheetView>
  </sheetViews>
  <sheetFormatPr defaultRowHeight="21"/>
  <cols>
    <col min="1" max="1" width="3" style="2" customWidth="1"/>
    <col min="2" max="2" width="58.42578125" style="2" customWidth="1"/>
    <col min="3" max="3" width="1" style="2" customWidth="1"/>
    <col min="4" max="4" width="17.5703125" style="2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>
      <c r="B2" s="108" t="s">
        <v>0</v>
      </c>
      <c r="C2" s="108"/>
      <c r="D2" s="108"/>
      <c r="E2" s="108"/>
      <c r="F2" s="108"/>
    </row>
    <row r="3" spans="2:28" ht="30">
      <c r="B3" s="108" t="s">
        <v>52</v>
      </c>
      <c r="C3" s="108"/>
      <c r="D3" s="108"/>
      <c r="E3" s="108"/>
      <c r="F3" s="108"/>
    </row>
    <row r="4" spans="2:28" ht="30">
      <c r="B4" s="108" t="s">
        <v>177</v>
      </c>
      <c r="C4" s="108"/>
      <c r="D4" s="108"/>
      <c r="E4" s="108"/>
      <c r="F4" s="108"/>
    </row>
    <row r="5" spans="2:28" ht="125.25" customHeight="1"/>
    <row r="6" spans="2:28" s="25" customFormat="1" ht="24">
      <c r="B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s="25" customFormat="1" ht="24">
      <c r="B7" s="63" t="s">
        <v>114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2:28" ht="30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ht="30">
      <c r="B9" s="127" t="s">
        <v>82</v>
      </c>
      <c r="D9" s="108" t="s">
        <v>54</v>
      </c>
      <c r="F9" s="108" t="s">
        <v>178</v>
      </c>
    </row>
    <row r="10" spans="2:28" ht="30">
      <c r="B10" s="140" t="s">
        <v>82</v>
      </c>
      <c r="D10" s="141" t="s">
        <v>42</v>
      </c>
      <c r="F10" s="141" t="s">
        <v>42</v>
      </c>
    </row>
    <row r="11" spans="2:28" ht="26.25">
      <c r="B11" s="26" t="s">
        <v>82</v>
      </c>
      <c r="C11" s="104"/>
      <c r="D11" s="97">
        <v>210537327</v>
      </c>
      <c r="E11" s="97"/>
      <c r="F11" s="97">
        <v>398207302</v>
      </c>
    </row>
    <row r="12" spans="2:28" ht="26.25">
      <c r="B12" s="26" t="s">
        <v>84</v>
      </c>
      <c r="C12" s="104"/>
      <c r="D12" s="97">
        <v>54545666</v>
      </c>
      <c r="E12" s="97"/>
      <c r="F12" s="97">
        <v>195001732</v>
      </c>
    </row>
    <row r="13" spans="2:28" ht="26.25" hidden="1">
      <c r="B13" s="26" t="s">
        <v>83</v>
      </c>
      <c r="C13" s="26"/>
      <c r="D13" s="97">
        <v>0</v>
      </c>
      <c r="E13" s="98"/>
      <c r="F13" s="97">
        <v>0</v>
      </c>
    </row>
    <row r="14" spans="2:28" ht="26.25">
      <c r="B14" s="26"/>
      <c r="C14" s="26"/>
      <c r="D14" s="97"/>
      <c r="E14" s="98"/>
      <c r="F14" s="97"/>
    </row>
    <row r="15" spans="2:28" ht="27" thickBot="1">
      <c r="B15" s="99" t="s">
        <v>88</v>
      </c>
      <c r="C15" s="26"/>
      <c r="D15" s="100">
        <f>SUM(D11:D14)</f>
        <v>265082993</v>
      </c>
      <c r="E15" s="98"/>
      <c r="F15" s="100">
        <f>SUM(F11:F14)</f>
        <v>593209034</v>
      </c>
    </row>
    <row r="16" spans="2:28" ht="21.75" thickTop="1"/>
    <row r="17" spans="1:6" ht="85.5" customHeight="1"/>
    <row r="18" spans="1:6" ht="85.5" customHeight="1"/>
    <row r="19" spans="1:6" ht="30">
      <c r="A19" s="139">
        <v>16</v>
      </c>
      <c r="B19" s="139"/>
      <c r="C19" s="139"/>
      <c r="D19" s="139"/>
      <c r="E19" s="139"/>
      <c r="F19" s="139"/>
    </row>
  </sheetData>
  <sortState xmlns:xlrd2="http://schemas.microsoft.com/office/spreadsheetml/2017/richdata2" ref="B11:F13">
    <sortCondition descending="1" ref="F11:F13"/>
  </sortState>
  <mergeCells count="9">
    <mergeCell ref="A19:F19"/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3"/>
  <sheetViews>
    <sheetView rightToLeft="1" view="pageBreakPreview" zoomScaleNormal="100" zoomScaleSheetLayoutView="100" workbookViewId="0">
      <selection activeCell="I10" sqref="I10:I11"/>
    </sheetView>
  </sheetViews>
  <sheetFormatPr defaultRowHeight="21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25.42578125" style="2" bestFit="1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>
      <c r="C2" s="108" t="s">
        <v>0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3:17" ht="30">
      <c r="C3" s="108" t="s">
        <v>1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3:17" ht="30">
      <c r="C4" s="108" t="s">
        <v>177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</row>
    <row r="5" spans="3:17" ht="30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>
      <c r="C7" s="54" t="s">
        <v>89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9" spans="3:17" s="6" customFormat="1" ht="34.5" customHeight="1">
      <c r="C9" s="109" t="s">
        <v>99</v>
      </c>
      <c r="D9" s="110" t="s">
        <v>154</v>
      </c>
      <c r="E9" s="110" t="s">
        <v>3</v>
      </c>
      <c r="F9" s="110" t="s">
        <v>3</v>
      </c>
      <c r="G9" s="110" t="s">
        <v>3</v>
      </c>
      <c r="I9" s="110" t="s">
        <v>4</v>
      </c>
      <c r="J9" s="110" t="s">
        <v>4</v>
      </c>
      <c r="K9" s="110" t="s">
        <v>4</v>
      </c>
      <c r="M9" s="110" t="s">
        <v>178</v>
      </c>
      <c r="N9" s="110" t="s">
        <v>5</v>
      </c>
      <c r="O9" s="110" t="s">
        <v>5</v>
      </c>
      <c r="P9" s="110" t="s">
        <v>5</v>
      </c>
      <c r="Q9" s="110" t="s">
        <v>5</v>
      </c>
    </row>
    <row r="10" spans="3:17" s="6" customFormat="1" ht="44.25" customHeight="1">
      <c r="C10" s="109"/>
      <c r="D10" s="11"/>
      <c r="E10" s="111" t="s">
        <v>7</v>
      </c>
      <c r="F10" s="11"/>
      <c r="G10" s="111" t="s">
        <v>8</v>
      </c>
      <c r="I10" s="111" t="s">
        <v>100</v>
      </c>
      <c r="J10" s="11"/>
      <c r="K10" s="111" t="s">
        <v>101</v>
      </c>
      <c r="M10" s="111" t="s">
        <v>7</v>
      </c>
      <c r="N10" s="11"/>
      <c r="O10" s="111" t="s">
        <v>8</v>
      </c>
      <c r="Q10" s="113" t="s">
        <v>12</v>
      </c>
    </row>
    <row r="11" spans="3:17" s="6" customFormat="1" ht="39.75" customHeight="1">
      <c r="C11" s="109"/>
      <c r="D11" s="10"/>
      <c r="E11" s="112" t="s">
        <v>7</v>
      </c>
      <c r="F11" s="10"/>
      <c r="G11" s="112" t="s">
        <v>8</v>
      </c>
      <c r="I11" s="112"/>
      <c r="J11" s="10"/>
      <c r="K11" s="112"/>
      <c r="M11" s="112" t="s">
        <v>7</v>
      </c>
      <c r="N11" s="10"/>
      <c r="O11" s="112" t="s">
        <v>8</v>
      </c>
      <c r="Q11" s="114" t="s">
        <v>12</v>
      </c>
    </row>
    <row r="12" spans="3:17">
      <c r="C12" s="43" t="s">
        <v>91</v>
      </c>
      <c r="E12" s="3">
        <f>سهام!G46</f>
        <v>691821633116</v>
      </c>
      <c r="G12" s="3">
        <f>سهام!I46</f>
        <v>791035853709.59961</v>
      </c>
      <c r="I12" s="3">
        <f>سهام!M46</f>
        <v>313802836691</v>
      </c>
      <c r="K12" s="3">
        <f>سهام!Q46</f>
        <v>149697729335</v>
      </c>
      <c r="M12" s="3">
        <f>سهام!W46</f>
        <v>858971617801</v>
      </c>
      <c r="O12" s="3">
        <f>سهام!Y46</f>
        <v>900465575151.52332</v>
      </c>
      <c r="Q12" s="8">
        <f t="shared" ref="Q12:Q17" si="0">O12/$O$19</f>
        <v>0.96692016307644546</v>
      </c>
    </row>
    <row r="13" spans="3:17">
      <c r="C13" s="2" t="s">
        <v>95</v>
      </c>
      <c r="E13" s="3">
        <f>سپرده!L14</f>
        <v>25197320174</v>
      </c>
      <c r="G13" s="3">
        <f>E13</f>
        <v>25197320174</v>
      </c>
      <c r="I13" s="3">
        <f>سپرده!N14</f>
        <v>213105138125</v>
      </c>
      <c r="K13" s="3">
        <f>سپرده!P14</f>
        <v>217520026712</v>
      </c>
      <c r="M13" s="3">
        <f>سپرده!R14</f>
        <v>20782431587</v>
      </c>
      <c r="O13" s="3">
        <f>M13</f>
        <v>20782431587</v>
      </c>
      <c r="Q13" s="8">
        <f t="shared" si="0"/>
        <v>2.2316180311330269E-2</v>
      </c>
    </row>
    <row r="14" spans="3:17">
      <c r="C14" s="2" t="s">
        <v>93</v>
      </c>
      <c r="E14" s="3">
        <f>'اوراق مشارکت'!R16</f>
        <v>9386481698</v>
      </c>
      <c r="G14" s="3">
        <f>'اوراق مشارکت'!T16</f>
        <v>9910406232</v>
      </c>
      <c r="I14" s="3">
        <f>'اوراق مشارکت'!X16</f>
        <v>0</v>
      </c>
      <c r="K14" s="3">
        <f>'اوراق مشارکت'!AB16</f>
        <v>0</v>
      </c>
      <c r="M14" s="3">
        <f>'اوراق مشارکت'!AH16</f>
        <v>9386481698</v>
      </c>
      <c r="O14" s="3">
        <f>'اوراق مشارکت'!AJ16</f>
        <v>10023890919</v>
      </c>
      <c r="Q14" s="8">
        <f t="shared" si="0"/>
        <v>1.0763656612224223E-2</v>
      </c>
    </row>
    <row r="15" spans="3:17" hidden="1">
      <c r="C15" s="2" t="s">
        <v>92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0</v>
      </c>
      <c r="Q15" s="8">
        <f t="shared" si="0"/>
        <v>0</v>
      </c>
    </row>
    <row r="16" spans="3:17" hidden="1">
      <c r="C16" s="2" t="s">
        <v>98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hidden="1">
      <c r="C17" s="2" t="s">
        <v>94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>
      <c r="E18" s="3"/>
      <c r="G18" s="3"/>
      <c r="I18" s="3"/>
      <c r="K18" s="3"/>
      <c r="M18" s="3"/>
      <c r="O18" s="3"/>
      <c r="Q18" s="8"/>
    </row>
    <row r="19" spans="3:17" ht="21.75" thickBot="1">
      <c r="C19" s="2" t="s">
        <v>88</v>
      </c>
      <c r="D19" s="3">
        <f t="shared" ref="D19:P19" si="1">SUM(D12:D17)</f>
        <v>0</v>
      </c>
      <c r="E19" s="9">
        <f>SUM(E12:E18)</f>
        <v>726405434988</v>
      </c>
      <c r="F19" s="3">
        <f t="shared" si="1"/>
        <v>0</v>
      </c>
      <c r="G19" s="9">
        <f>SUM(G12:G18)</f>
        <v>826143580115.59961</v>
      </c>
      <c r="H19" s="3">
        <f t="shared" si="1"/>
        <v>0</v>
      </c>
      <c r="I19" s="9">
        <f>SUM(I12:I14)</f>
        <v>526907974816</v>
      </c>
      <c r="J19" s="3">
        <f t="shared" si="1"/>
        <v>0</v>
      </c>
      <c r="K19" s="9">
        <f>SUM(K12:K14)</f>
        <v>367217756047</v>
      </c>
      <c r="L19" s="3">
        <f t="shared" si="1"/>
        <v>0</v>
      </c>
      <c r="M19" s="9">
        <f>SUM(M12:M14)</f>
        <v>889140531086</v>
      </c>
      <c r="N19" s="3">
        <f t="shared" si="1"/>
        <v>0</v>
      </c>
      <c r="O19" s="9">
        <f>SUM(O12:O18)</f>
        <v>931271897657.52332</v>
      </c>
      <c r="P19" s="3">
        <f t="shared" si="1"/>
        <v>0</v>
      </c>
      <c r="Q19" s="31">
        <f>O19/$O$19</f>
        <v>1</v>
      </c>
    </row>
    <row r="20" spans="3:17" ht="21.75" thickTop="1"/>
    <row r="23" spans="3:17" ht="30">
      <c r="I23" s="55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48"/>
  <sheetViews>
    <sheetView rightToLeft="1" view="pageBreakPreview" zoomScale="60" zoomScaleNormal="80" workbookViewId="0">
      <selection activeCell="E47" sqref="E47"/>
    </sheetView>
  </sheetViews>
  <sheetFormatPr defaultRowHeight="21"/>
  <cols>
    <col min="1" max="1" width="2.5703125" style="2" customWidth="1"/>
    <col min="2" max="2" width="5" style="2" customWidth="1"/>
    <col min="3" max="3" width="58" style="2" bestFit="1" customWidth="1"/>
    <col min="4" max="4" width="1" style="2" customWidth="1"/>
    <col min="5" max="5" width="13" style="2" bestFit="1" customWidth="1"/>
    <col min="6" max="6" width="2.7109375" style="2" bestFit="1" customWidth="1"/>
    <col min="7" max="7" width="19.7109375" style="2" bestFit="1" customWidth="1"/>
    <col min="8" max="8" width="2.7109375" style="2" bestFit="1" customWidth="1"/>
    <col min="9" max="9" width="25.42578125" style="2" bestFit="1" customWidth="1"/>
    <col min="10" max="10" width="2.7109375" style="2" bestFit="1" customWidth="1"/>
    <col min="11" max="11" width="13" style="2" bestFit="1" customWidth="1"/>
    <col min="12" max="12" width="2.7109375" style="2" bestFit="1" customWidth="1"/>
    <col min="13" max="13" width="19.7109375" style="2" bestFit="1" customWidth="1"/>
    <col min="14" max="14" width="2.7109375" style="2" bestFit="1" customWidth="1"/>
    <col min="15" max="15" width="13.7109375" style="2" bestFit="1" customWidth="1"/>
    <col min="16" max="16" width="2.7109375" style="2" bestFit="1" customWidth="1"/>
    <col min="17" max="17" width="19.7109375" style="2" bestFit="1" customWidth="1"/>
    <col min="18" max="18" width="2.7109375" style="2" bestFit="1" customWidth="1"/>
    <col min="19" max="19" width="13" style="2" bestFit="1" customWidth="1"/>
    <col min="20" max="20" width="2.7109375" style="2" bestFit="1" customWidth="1"/>
    <col min="21" max="21" width="14.42578125" style="2" bestFit="1" customWidth="1"/>
    <col min="22" max="22" width="2.7109375" style="2" bestFit="1" customWidth="1"/>
    <col min="23" max="23" width="19.7109375" style="2" bestFit="1" customWidth="1"/>
    <col min="24" max="24" width="2.7109375" style="2" bestFit="1" customWidth="1"/>
    <col min="25" max="25" width="25.42578125" style="2" bestFit="1" customWidth="1"/>
    <col min="26" max="26" width="2.7109375" style="2" bestFit="1" customWidth="1"/>
    <col min="27" max="27" width="42.140625" style="7" bestFit="1" customWidth="1"/>
    <col min="28" max="28" width="1" style="2" customWidth="1"/>
    <col min="29" max="29" width="9.140625" style="2" customWidth="1"/>
    <col min="30" max="16384" width="9.140625" style="2"/>
  </cols>
  <sheetData>
    <row r="2" spans="3:27" ht="30">
      <c r="C2" s="108" t="s">
        <v>0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</row>
    <row r="3" spans="3:27" ht="30">
      <c r="C3" s="108" t="s">
        <v>1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</row>
    <row r="4" spans="3:27" ht="30">
      <c r="C4" s="108" t="s">
        <v>177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</row>
    <row r="5" spans="3:27" ht="30"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3:27" ht="30">
      <c r="C6" s="13" t="s">
        <v>90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8" spans="3:27" s="6" customFormat="1" ht="34.5" customHeight="1">
      <c r="C8" s="109" t="s">
        <v>2</v>
      </c>
      <c r="E8" s="110" t="s">
        <v>154</v>
      </c>
      <c r="F8" s="110" t="s">
        <v>3</v>
      </c>
      <c r="G8" s="110" t="s">
        <v>3</v>
      </c>
      <c r="H8" s="110" t="s">
        <v>3</v>
      </c>
      <c r="I8" s="110" t="s">
        <v>3</v>
      </c>
      <c r="J8" s="115"/>
      <c r="K8" s="110" t="s">
        <v>4</v>
      </c>
      <c r="L8" s="110" t="s">
        <v>4</v>
      </c>
      <c r="M8" s="110" t="s">
        <v>4</v>
      </c>
      <c r="N8" s="110" t="s">
        <v>4</v>
      </c>
      <c r="O8" s="110" t="s">
        <v>4</v>
      </c>
      <c r="P8" s="110" t="s">
        <v>4</v>
      </c>
      <c r="Q8" s="110" t="s">
        <v>4</v>
      </c>
      <c r="R8" s="115"/>
      <c r="S8" s="110" t="s">
        <v>178</v>
      </c>
      <c r="T8" s="110" t="s">
        <v>5</v>
      </c>
      <c r="U8" s="110" t="s">
        <v>5</v>
      </c>
      <c r="V8" s="110" t="s">
        <v>5</v>
      </c>
      <c r="W8" s="110" t="s">
        <v>5</v>
      </c>
      <c r="X8" s="110" t="s">
        <v>5</v>
      </c>
      <c r="Y8" s="110" t="s">
        <v>5</v>
      </c>
      <c r="Z8" s="110" t="s">
        <v>5</v>
      </c>
      <c r="AA8" s="110" t="s">
        <v>5</v>
      </c>
    </row>
    <row r="9" spans="3:27" s="6" customFormat="1" ht="44.25" customHeight="1">
      <c r="C9" s="109" t="s">
        <v>2</v>
      </c>
      <c r="D9" s="115"/>
      <c r="E9" s="111" t="s">
        <v>6</v>
      </c>
      <c r="F9" s="116"/>
      <c r="G9" s="111" t="s">
        <v>7</v>
      </c>
      <c r="H9" s="11"/>
      <c r="I9" s="111" t="s">
        <v>8</v>
      </c>
      <c r="J9" s="115"/>
      <c r="K9" s="111" t="s">
        <v>9</v>
      </c>
      <c r="L9" s="111" t="s">
        <v>9</v>
      </c>
      <c r="M9" s="111" t="s">
        <v>9</v>
      </c>
      <c r="N9" s="11"/>
      <c r="O9" s="111" t="s">
        <v>10</v>
      </c>
      <c r="P9" s="111" t="s">
        <v>10</v>
      </c>
      <c r="Q9" s="111" t="s">
        <v>10</v>
      </c>
      <c r="R9" s="115"/>
      <c r="S9" s="111" t="s">
        <v>6</v>
      </c>
      <c r="T9" s="116"/>
      <c r="U9" s="111" t="s">
        <v>11</v>
      </c>
      <c r="V9" s="116"/>
      <c r="W9" s="111" t="s">
        <v>7</v>
      </c>
      <c r="X9" s="116"/>
      <c r="Y9" s="111" t="s">
        <v>8</v>
      </c>
      <c r="Z9" s="115"/>
      <c r="AA9" s="111" t="s">
        <v>12</v>
      </c>
    </row>
    <row r="10" spans="3:27" s="6" customFormat="1" ht="54" customHeight="1">
      <c r="C10" s="109" t="s">
        <v>2</v>
      </c>
      <c r="D10" s="115"/>
      <c r="E10" s="112" t="s">
        <v>6</v>
      </c>
      <c r="F10" s="117"/>
      <c r="G10" s="112" t="s">
        <v>7</v>
      </c>
      <c r="H10" s="10"/>
      <c r="I10" s="112" t="s">
        <v>8</v>
      </c>
      <c r="J10" s="115"/>
      <c r="K10" s="112" t="s">
        <v>6</v>
      </c>
      <c r="L10" s="10"/>
      <c r="M10" s="112" t="s">
        <v>7</v>
      </c>
      <c r="N10" s="10"/>
      <c r="O10" s="112" t="s">
        <v>6</v>
      </c>
      <c r="P10" s="10"/>
      <c r="Q10" s="112" t="s">
        <v>13</v>
      </c>
      <c r="R10" s="115"/>
      <c r="S10" s="112" t="s">
        <v>6</v>
      </c>
      <c r="T10" s="117"/>
      <c r="U10" s="112" t="s">
        <v>11</v>
      </c>
      <c r="V10" s="117"/>
      <c r="W10" s="112" t="s">
        <v>7</v>
      </c>
      <c r="X10" s="117"/>
      <c r="Y10" s="112" t="s">
        <v>8</v>
      </c>
      <c r="Z10" s="115"/>
      <c r="AA10" s="112" t="s">
        <v>12</v>
      </c>
    </row>
    <row r="11" spans="3:27">
      <c r="C11" s="2" t="s">
        <v>139</v>
      </c>
      <c r="D11" s="104"/>
      <c r="E11" s="3">
        <v>4000000</v>
      </c>
      <c r="F11" s="3"/>
      <c r="G11" s="3">
        <v>33139443803</v>
      </c>
      <c r="H11" s="3"/>
      <c r="I11" s="3">
        <v>69702786000</v>
      </c>
      <c r="J11" s="3"/>
      <c r="K11" s="3">
        <v>821980</v>
      </c>
      <c r="L11" s="3"/>
      <c r="M11" s="3">
        <v>14866358943</v>
      </c>
      <c r="N11" s="3"/>
      <c r="O11" s="3">
        <v>0</v>
      </c>
      <c r="P11" s="3"/>
      <c r="Q11" s="3">
        <v>0</v>
      </c>
      <c r="R11" s="3"/>
      <c r="S11" s="3">
        <v>4821980</v>
      </c>
      <c r="T11" s="3"/>
      <c r="U11" s="3">
        <v>17390</v>
      </c>
      <c r="V11" s="3"/>
      <c r="W11" s="3">
        <v>48005802746</v>
      </c>
      <c r="X11" s="3"/>
      <c r="Y11" s="3">
        <v>83355299518.410004</v>
      </c>
      <c r="AA11" s="8">
        <f>Y11/'سرمایه گذاری ها'!$O$19</f>
        <v>8.9506941772942925E-2</v>
      </c>
    </row>
    <row r="12" spans="3:27">
      <c r="C12" s="2" t="s">
        <v>156</v>
      </c>
      <c r="D12" s="104"/>
      <c r="E12" s="3">
        <v>995383</v>
      </c>
      <c r="F12" s="3"/>
      <c r="G12" s="3">
        <v>51513787023</v>
      </c>
      <c r="H12" s="3"/>
      <c r="I12" s="3">
        <v>51748782641.144997</v>
      </c>
      <c r="J12" s="3"/>
      <c r="K12" s="3">
        <v>684348</v>
      </c>
      <c r="L12" s="3"/>
      <c r="M12" s="3">
        <v>37550820744</v>
      </c>
      <c r="N12" s="3"/>
      <c r="O12" s="3">
        <v>0</v>
      </c>
      <c r="P12" s="3"/>
      <c r="Q12" s="3">
        <v>0</v>
      </c>
      <c r="R12" s="3"/>
      <c r="S12" s="3">
        <v>1679731</v>
      </c>
      <c r="T12" s="3"/>
      <c r="U12" s="3">
        <v>48550</v>
      </c>
      <c r="V12" s="3"/>
      <c r="W12" s="3">
        <v>89064607767</v>
      </c>
      <c r="X12" s="3"/>
      <c r="Y12" s="3">
        <v>81065711956.702499</v>
      </c>
      <c r="AA12" s="8">
        <f>Y12/'سرمایه گذاری ها'!$O$19</f>
        <v>8.7048382068235175E-2</v>
      </c>
    </row>
    <row r="13" spans="3:27">
      <c r="C13" s="2" t="s">
        <v>133</v>
      </c>
      <c r="D13" s="104"/>
      <c r="E13" s="3">
        <v>120000</v>
      </c>
      <c r="F13" s="3"/>
      <c r="G13" s="3">
        <v>22279755808</v>
      </c>
      <c r="H13" s="3"/>
      <c r="I13" s="3">
        <v>21465515700</v>
      </c>
      <c r="J13" s="3"/>
      <c r="K13" s="3">
        <v>308040</v>
      </c>
      <c r="L13" s="3"/>
      <c r="M13" s="3">
        <v>55552778706</v>
      </c>
      <c r="N13" s="3"/>
      <c r="O13" s="3">
        <v>0</v>
      </c>
      <c r="P13" s="3"/>
      <c r="Q13" s="3">
        <v>0</v>
      </c>
      <c r="R13" s="3"/>
      <c r="S13" s="3">
        <v>428040</v>
      </c>
      <c r="T13" s="3"/>
      <c r="U13" s="3">
        <v>149800</v>
      </c>
      <c r="V13" s="3"/>
      <c r="W13" s="3">
        <v>77832534514</v>
      </c>
      <c r="X13" s="3"/>
      <c r="Y13" s="3">
        <v>63738875667.599998</v>
      </c>
      <c r="AA13" s="8">
        <f>Y13/'سرمایه گذاری ها'!$O$19</f>
        <v>6.844282086458929E-2</v>
      </c>
    </row>
    <row r="14" spans="3:27">
      <c r="C14" s="2" t="s">
        <v>155</v>
      </c>
      <c r="D14" s="104"/>
      <c r="E14" s="3">
        <v>4305304</v>
      </c>
      <c r="F14" s="3"/>
      <c r="G14" s="3">
        <v>60603628036</v>
      </c>
      <c r="H14" s="3"/>
      <c r="I14" s="3">
        <v>59530452307.092003</v>
      </c>
      <c r="J14" s="3"/>
      <c r="K14" s="3">
        <v>0</v>
      </c>
      <c r="L14" s="3"/>
      <c r="M14" s="3">
        <v>0</v>
      </c>
      <c r="N14" s="3"/>
      <c r="O14" s="3">
        <v>0</v>
      </c>
      <c r="P14" s="3"/>
      <c r="Q14" s="3">
        <v>0</v>
      </c>
      <c r="R14" s="3"/>
      <c r="S14" s="3">
        <v>4305304</v>
      </c>
      <c r="T14" s="3"/>
      <c r="U14" s="3">
        <v>13630</v>
      </c>
      <c r="V14" s="3"/>
      <c r="W14" s="3">
        <v>60603628036</v>
      </c>
      <c r="X14" s="3"/>
      <c r="Y14" s="3">
        <v>58332139823.556</v>
      </c>
      <c r="AA14" s="8">
        <f>Y14/'سرمایه گذاری ها'!$O$19</f>
        <v>6.2637066543382081E-2</v>
      </c>
    </row>
    <row r="15" spans="3:27">
      <c r="C15" s="2" t="s">
        <v>122</v>
      </c>
      <c r="D15" s="104"/>
      <c r="E15" s="3">
        <v>1959000</v>
      </c>
      <c r="F15" s="3"/>
      <c r="G15" s="3">
        <v>52260824353</v>
      </c>
      <c r="H15" s="3"/>
      <c r="I15" s="3">
        <v>68741241435</v>
      </c>
      <c r="J15" s="3"/>
      <c r="K15" s="3">
        <v>0</v>
      </c>
      <c r="L15" s="3"/>
      <c r="M15" s="3">
        <v>0</v>
      </c>
      <c r="N15" s="3"/>
      <c r="O15" s="3">
        <v>0</v>
      </c>
      <c r="P15" s="3"/>
      <c r="Q15" s="3">
        <v>0</v>
      </c>
      <c r="R15" s="3"/>
      <c r="S15" s="3">
        <v>1959000</v>
      </c>
      <c r="T15" s="3"/>
      <c r="U15" s="3">
        <v>29890</v>
      </c>
      <c r="V15" s="3"/>
      <c r="W15" s="3">
        <v>52260824353</v>
      </c>
      <c r="X15" s="3"/>
      <c r="Y15" s="3">
        <v>58206110665.5</v>
      </c>
      <c r="AA15" s="8">
        <f>Y15/'سرمایه گذاری ها'!$O$19</f>
        <v>6.2501736401483668E-2</v>
      </c>
    </row>
    <row r="16" spans="3:27">
      <c r="C16" s="2" t="s">
        <v>157</v>
      </c>
      <c r="D16" s="104"/>
      <c r="E16" s="3">
        <v>10479000</v>
      </c>
      <c r="F16" s="3"/>
      <c r="G16" s="3">
        <v>43986687000</v>
      </c>
      <c r="H16" s="3"/>
      <c r="I16" s="3">
        <v>49635337011.75</v>
      </c>
      <c r="J16" s="3"/>
      <c r="K16" s="3">
        <v>200000</v>
      </c>
      <c r="L16" s="3"/>
      <c r="M16" s="3">
        <v>995200046</v>
      </c>
      <c r="N16" s="3"/>
      <c r="O16" s="3">
        <v>0</v>
      </c>
      <c r="P16" s="3"/>
      <c r="Q16" s="3">
        <v>0</v>
      </c>
      <c r="R16" s="3"/>
      <c r="S16" s="3">
        <v>10679000</v>
      </c>
      <c r="T16" s="3"/>
      <c r="U16" s="3">
        <v>5260</v>
      </c>
      <c r="V16" s="3"/>
      <c r="W16" s="3">
        <v>44981887046</v>
      </c>
      <c r="X16" s="3"/>
      <c r="Y16" s="3">
        <v>55837319337</v>
      </c>
      <c r="AA16" s="8">
        <f>Y16/'سرمایه گذاری ها'!$O$19</f>
        <v>5.9958127671897454E-2</v>
      </c>
    </row>
    <row r="17" spans="3:27">
      <c r="C17" s="2" t="s">
        <v>147</v>
      </c>
      <c r="D17" s="104"/>
      <c r="E17" s="3">
        <v>1174000</v>
      </c>
      <c r="F17" s="3"/>
      <c r="G17" s="3">
        <v>27393525019</v>
      </c>
      <c r="H17" s="3"/>
      <c r="I17" s="3">
        <v>26479563543</v>
      </c>
      <c r="J17" s="3"/>
      <c r="K17" s="3">
        <v>923088</v>
      </c>
      <c r="L17" s="3"/>
      <c r="M17" s="3">
        <v>21407228231</v>
      </c>
      <c r="N17" s="3"/>
      <c r="O17" s="3">
        <v>0</v>
      </c>
      <c r="P17" s="3"/>
      <c r="Q17" s="3">
        <v>0</v>
      </c>
      <c r="R17" s="3"/>
      <c r="S17" s="3">
        <v>2097088</v>
      </c>
      <c r="T17" s="3"/>
      <c r="U17" s="3">
        <v>24460</v>
      </c>
      <c r="V17" s="3"/>
      <c r="W17" s="3">
        <v>48800753250</v>
      </c>
      <c r="X17" s="3"/>
      <c r="Y17" s="3">
        <v>50989568583.744003</v>
      </c>
      <c r="AA17" s="8">
        <f>Y17/'سرمایه گذاری ها'!$O$19</f>
        <v>5.4752611683011931E-2</v>
      </c>
    </row>
    <row r="18" spans="3:27">
      <c r="C18" s="2" t="s">
        <v>130</v>
      </c>
      <c r="D18" s="104"/>
      <c r="E18" s="3">
        <v>4974884</v>
      </c>
      <c r="F18" s="3"/>
      <c r="G18" s="3">
        <v>35905566716</v>
      </c>
      <c r="H18" s="3"/>
      <c r="I18" s="3">
        <v>47425268191.517998</v>
      </c>
      <c r="J18" s="3"/>
      <c r="K18" s="3">
        <v>0</v>
      </c>
      <c r="L18" s="3"/>
      <c r="M18" s="3">
        <v>0</v>
      </c>
      <c r="N18" s="3"/>
      <c r="O18" s="3">
        <v>0</v>
      </c>
      <c r="P18" s="3"/>
      <c r="Q18" s="3">
        <v>0</v>
      </c>
      <c r="R18" s="3"/>
      <c r="S18" s="3">
        <v>4974884</v>
      </c>
      <c r="T18" s="3"/>
      <c r="U18" s="3">
        <v>8810</v>
      </c>
      <c r="V18" s="3"/>
      <c r="W18" s="3">
        <v>35905566716</v>
      </c>
      <c r="X18" s="3"/>
      <c r="Y18" s="3">
        <v>43567947108.162003</v>
      </c>
      <c r="AA18" s="8">
        <f>Y18/'سرمایه گذاری ها'!$O$19</f>
        <v>4.6783272659414211E-2</v>
      </c>
    </row>
    <row r="19" spans="3:27">
      <c r="C19" s="2" t="s">
        <v>159</v>
      </c>
      <c r="D19" s="104"/>
      <c r="E19" s="3">
        <v>557040</v>
      </c>
      <c r="F19" s="3"/>
      <c r="G19" s="3">
        <v>37235796949</v>
      </c>
      <c r="H19" s="3"/>
      <c r="I19" s="3">
        <v>34995458678.400002</v>
      </c>
      <c r="J19" s="3"/>
      <c r="K19" s="3">
        <v>330000</v>
      </c>
      <c r="L19" s="3"/>
      <c r="M19" s="3">
        <v>19699256811</v>
      </c>
      <c r="N19" s="3"/>
      <c r="O19" s="3">
        <v>0</v>
      </c>
      <c r="P19" s="3"/>
      <c r="Q19" s="3">
        <v>0</v>
      </c>
      <c r="R19" s="3"/>
      <c r="S19" s="3">
        <v>887040</v>
      </c>
      <c r="T19" s="3"/>
      <c r="U19" s="3">
        <v>48850</v>
      </c>
      <c r="V19" s="3"/>
      <c r="W19" s="3">
        <v>56935053760</v>
      </c>
      <c r="X19" s="3"/>
      <c r="Y19" s="3">
        <v>43074079171.199997</v>
      </c>
      <c r="AA19" s="8">
        <f>Y19/'سرمایه گذاری ها'!$O$19</f>
        <v>4.6252957143393322E-2</v>
      </c>
    </row>
    <row r="20" spans="3:27">
      <c r="C20" s="2" t="s">
        <v>146</v>
      </c>
      <c r="D20" s="104"/>
      <c r="E20" s="3">
        <v>275724</v>
      </c>
      <c r="F20" s="3"/>
      <c r="G20" s="3">
        <v>31579104030</v>
      </c>
      <c r="H20" s="3"/>
      <c r="I20" s="3">
        <v>35110088945.82</v>
      </c>
      <c r="J20" s="3"/>
      <c r="K20" s="3">
        <v>0</v>
      </c>
      <c r="L20" s="3"/>
      <c r="M20" s="3">
        <v>0</v>
      </c>
      <c r="N20" s="3"/>
      <c r="O20" s="3">
        <v>0</v>
      </c>
      <c r="P20" s="3"/>
      <c r="Q20" s="3">
        <v>0</v>
      </c>
      <c r="R20" s="3"/>
      <c r="S20" s="3">
        <v>275724</v>
      </c>
      <c r="T20" s="3"/>
      <c r="U20" s="3">
        <v>146450</v>
      </c>
      <c r="V20" s="3"/>
      <c r="W20" s="3">
        <v>31579104030</v>
      </c>
      <c r="X20" s="3"/>
      <c r="Y20" s="3">
        <v>40139520110.190002</v>
      </c>
      <c r="AA20" s="8">
        <f>Y20/'سرمایه گذاری ها'!$O$19</f>
        <v>4.3101826879083358E-2</v>
      </c>
    </row>
    <row r="21" spans="3:27">
      <c r="C21" s="2" t="s">
        <v>158</v>
      </c>
      <c r="D21" s="104"/>
      <c r="E21" s="3">
        <v>16200000</v>
      </c>
      <c r="F21" s="3"/>
      <c r="G21" s="3">
        <v>44834567697</v>
      </c>
      <c r="H21" s="3"/>
      <c r="I21" s="3">
        <v>47231888130</v>
      </c>
      <c r="J21" s="3"/>
      <c r="K21" s="3">
        <v>0</v>
      </c>
      <c r="L21" s="3"/>
      <c r="M21" s="3">
        <v>0</v>
      </c>
      <c r="N21" s="3"/>
      <c r="O21" s="3">
        <v>0</v>
      </c>
      <c r="P21" s="3"/>
      <c r="Q21" s="3">
        <v>0</v>
      </c>
      <c r="R21" s="3"/>
      <c r="S21" s="3">
        <v>16200000</v>
      </c>
      <c r="T21" s="3"/>
      <c r="U21" s="3">
        <v>2470</v>
      </c>
      <c r="V21" s="3"/>
      <c r="W21" s="3">
        <v>44834567697</v>
      </c>
      <c r="X21" s="3"/>
      <c r="Y21" s="3">
        <v>39775916700</v>
      </c>
      <c r="AA21" s="8">
        <f>Y21/'سرمایه گذاری ها'!$O$19</f>
        <v>4.2711389444962777E-2</v>
      </c>
    </row>
    <row r="22" spans="3:27">
      <c r="C22" s="2" t="s">
        <v>145</v>
      </c>
      <c r="D22" s="104"/>
      <c r="E22" s="3">
        <v>1300000</v>
      </c>
      <c r="F22" s="3"/>
      <c r="G22" s="3">
        <v>23942197696</v>
      </c>
      <c r="H22" s="3"/>
      <c r="I22" s="3">
        <v>29295647550</v>
      </c>
      <c r="J22" s="3"/>
      <c r="K22" s="3">
        <v>0</v>
      </c>
      <c r="L22" s="3"/>
      <c r="M22" s="3">
        <v>0</v>
      </c>
      <c r="N22" s="3"/>
      <c r="O22" s="3">
        <v>0</v>
      </c>
      <c r="P22" s="3"/>
      <c r="Q22" s="3">
        <v>0</v>
      </c>
      <c r="R22" s="3"/>
      <c r="S22" s="3">
        <v>1300000</v>
      </c>
      <c r="T22" s="3"/>
      <c r="U22" s="3">
        <v>24700</v>
      </c>
      <c r="V22" s="3"/>
      <c r="W22" s="3">
        <v>23942197696</v>
      </c>
      <c r="X22" s="3"/>
      <c r="Y22" s="3">
        <v>31918945500</v>
      </c>
      <c r="AA22" s="8">
        <f>Y22/'سرمایه گذاری ها'!$O$19</f>
        <v>3.4274571776821985E-2</v>
      </c>
    </row>
    <row r="23" spans="3:27">
      <c r="C23" s="2" t="s">
        <v>169</v>
      </c>
      <c r="D23" s="104"/>
      <c r="E23" s="3">
        <v>0</v>
      </c>
      <c r="F23" s="3"/>
      <c r="G23" s="3">
        <v>0</v>
      </c>
      <c r="H23" s="3"/>
      <c r="I23" s="3">
        <v>0</v>
      </c>
      <c r="J23" s="3"/>
      <c r="K23" s="3">
        <v>4236516</v>
      </c>
      <c r="L23" s="3"/>
      <c r="M23" s="3">
        <v>28881505202</v>
      </c>
      <c r="N23" s="3"/>
      <c r="O23" s="3">
        <v>0</v>
      </c>
      <c r="P23" s="3"/>
      <c r="Q23" s="3">
        <v>0</v>
      </c>
      <c r="R23" s="3"/>
      <c r="S23" s="3">
        <v>4236516</v>
      </c>
      <c r="T23" s="3"/>
      <c r="U23" s="3">
        <v>7570</v>
      </c>
      <c r="V23" s="3"/>
      <c r="W23" s="3">
        <v>28881505202</v>
      </c>
      <c r="X23" s="3"/>
      <c r="Y23" s="3">
        <v>31879607084.585999</v>
      </c>
      <c r="AA23" s="8">
        <f>Y23/'سرمایه گذاری ها'!$O$19</f>
        <v>3.4232330176368939E-2</v>
      </c>
    </row>
    <row r="24" spans="3:27">
      <c r="C24" s="2" t="s">
        <v>170</v>
      </c>
      <c r="D24" s="104"/>
      <c r="E24" s="3">
        <v>0</v>
      </c>
      <c r="F24" s="3"/>
      <c r="G24" s="3">
        <v>0</v>
      </c>
      <c r="H24" s="3"/>
      <c r="I24" s="3">
        <v>0</v>
      </c>
      <c r="J24" s="3"/>
      <c r="K24" s="3">
        <v>659494</v>
      </c>
      <c r="L24" s="3"/>
      <c r="M24" s="3">
        <v>28535766234</v>
      </c>
      <c r="N24" s="3"/>
      <c r="O24" s="3">
        <v>0</v>
      </c>
      <c r="P24" s="3"/>
      <c r="Q24" s="3">
        <v>0</v>
      </c>
      <c r="R24" s="3"/>
      <c r="S24" s="3">
        <v>659494</v>
      </c>
      <c r="T24" s="3"/>
      <c r="U24" s="3">
        <v>45250</v>
      </c>
      <c r="V24" s="3"/>
      <c r="W24" s="3">
        <v>28535766234</v>
      </c>
      <c r="X24" s="3"/>
      <c r="Y24" s="3">
        <v>29664542984.174999</v>
      </c>
      <c r="AA24" s="8">
        <f>Y24/'سرمایه گذاری ها'!$O$19</f>
        <v>3.1853793783310512E-2</v>
      </c>
    </row>
    <row r="25" spans="3:27">
      <c r="C25" s="2" t="s">
        <v>171</v>
      </c>
      <c r="D25" s="104"/>
      <c r="E25" s="3">
        <v>0</v>
      </c>
      <c r="F25" s="3"/>
      <c r="G25" s="3">
        <v>0</v>
      </c>
      <c r="H25" s="3"/>
      <c r="I25" s="3">
        <v>0</v>
      </c>
      <c r="J25" s="3"/>
      <c r="K25" s="3">
        <v>680156</v>
      </c>
      <c r="L25" s="3"/>
      <c r="M25" s="3">
        <v>25661180307</v>
      </c>
      <c r="N25" s="3"/>
      <c r="O25" s="3">
        <v>0</v>
      </c>
      <c r="P25" s="3"/>
      <c r="Q25" s="3">
        <v>0</v>
      </c>
      <c r="R25" s="3"/>
      <c r="S25" s="3">
        <v>680156</v>
      </c>
      <c r="T25" s="3"/>
      <c r="U25" s="3">
        <v>38750</v>
      </c>
      <c r="V25" s="3"/>
      <c r="W25" s="3">
        <v>25661180307</v>
      </c>
      <c r="X25" s="3"/>
      <c r="Y25" s="3">
        <v>26199226532.25</v>
      </c>
      <c r="AA25" s="8">
        <f>Y25/'سرمایه گذاری ها'!$O$19</f>
        <v>2.8132736097964815E-2</v>
      </c>
    </row>
    <row r="26" spans="3:27">
      <c r="C26" s="2" t="s">
        <v>172</v>
      </c>
      <c r="D26" s="104"/>
      <c r="E26" s="3">
        <v>0</v>
      </c>
      <c r="F26" s="3"/>
      <c r="G26" s="3">
        <v>0</v>
      </c>
      <c r="H26" s="3"/>
      <c r="I26" s="3">
        <v>0</v>
      </c>
      <c r="J26" s="3"/>
      <c r="K26" s="3">
        <v>620000</v>
      </c>
      <c r="L26" s="3"/>
      <c r="M26" s="3">
        <v>20159718312</v>
      </c>
      <c r="N26" s="3"/>
      <c r="O26" s="3">
        <v>0</v>
      </c>
      <c r="P26" s="3"/>
      <c r="Q26" s="3">
        <v>0</v>
      </c>
      <c r="R26" s="3"/>
      <c r="S26" s="3">
        <v>620000</v>
      </c>
      <c r="T26" s="3"/>
      <c r="U26" s="3">
        <v>41720</v>
      </c>
      <c r="V26" s="3"/>
      <c r="W26" s="3">
        <v>20159718312</v>
      </c>
      <c r="X26" s="3"/>
      <c r="Y26" s="3">
        <v>25712494920</v>
      </c>
      <c r="AA26" s="8">
        <f>Y26/'سرمایه گذاری ها'!$O$19</f>
        <v>2.7610083569230399E-2</v>
      </c>
    </row>
    <row r="27" spans="3:27" ht="22.5" customHeight="1">
      <c r="C27" s="2" t="s">
        <v>173</v>
      </c>
      <c r="D27" s="104"/>
      <c r="E27" s="3">
        <v>0</v>
      </c>
      <c r="F27" s="3"/>
      <c r="G27" s="3">
        <v>0</v>
      </c>
      <c r="H27" s="3"/>
      <c r="I27" s="3">
        <v>0</v>
      </c>
      <c r="J27" s="3"/>
      <c r="K27" s="3">
        <v>1241633</v>
      </c>
      <c r="L27" s="3"/>
      <c r="M27" s="3">
        <v>28511703232</v>
      </c>
      <c r="N27" s="3"/>
      <c r="O27" s="3">
        <v>0</v>
      </c>
      <c r="P27" s="3"/>
      <c r="Q27" s="3">
        <v>0</v>
      </c>
      <c r="R27" s="3"/>
      <c r="S27" s="3">
        <v>1241633</v>
      </c>
      <c r="T27" s="3"/>
      <c r="U27" s="3">
        <v>20660</v>
      </c>
      <c r="V27" s="3"/>
      <c r="W27" s="3">
        <v>28511703232</v>
      </c>
      <c r="X27" s="3"/>
      <c r="Y27" s="3">
        <v>25499507560.209</v>
      </c>
      <c r="AA27" s="8">
        <f>Y27/'سرمایه گذاری ها'!$O$19</f>
        <v>2.7381377688244689E-2</v>
      </c>
    </row>
    <row r="28" spans="3:27" ht="22.5" customHeight="1">
      <c r="C28" s="2" t="s">
        <v>151</v>
      </c>
      <c r="D28" s="104"/>
      <c r="E28" s="3">
        <v>1020000</v>
      </c>
      <c r="F28" s="3"/>
      <c r="G28" s="3">
        <v>29778695338</v>
      </c>
      <c r="H28" s="3"/>
      <c r="I28" s="3">
        <v>36227754630</v>
      </c>
      <c r="J28" s="3"/>
      <c r="K28" s="3">
        <v>820000</v>
      </c>
      <c r="L28" s="3"/>
      <c r="M28" s="3">
        <v>0</v>
      </c>
      <c r="N28" s="3"/>
      <c r="O28" s="3">
        <v>-200000</v>
      </c>
      <c r="P28" s="3"/>
      <c r="Q28" s="3">
        <v>6280337751</v>
      </c>
      <c r="R28" s="3"/>
      <c r="S28" s="3">
        <v>1640000</v>
      </c>
      <c r="T28" s="3"/>
      <c r="U28" s="3">
        <v>14850</v>
      </c>
      <c r="V28" s="3"/>
      <c r="W28" s="3">
        <v>23939735468</v>
      </c>
      <c r="X28" s="3"/>
      <c r="Y28" s="3">
        <v>24209093700</v>
      </c>
      <c r="AA28" s="8">
        <f>Y28/'سرمایه گذاری ها'!$O$19</f>
        <v>2.5995730957730383E-2</v>
      </c>
    </row>
    <row r="29" spans="3:27" ht="22.5" customHeight="1">
      <c r="C29" s="2" t="s">
        <v>160</v>
      </c>
      <c r="D29" s="104"/>
      <c r="E29" s="3">
        <v>10000000</v>
      </c>
      <c r="F29" s="3"/>
      <c r="G29" s="3">
        <v>31999668021</v>
      </c>
      <c r="H29" s="3"/>
      <c r="I29" s="3">
        <v>33290734500</v>
      </c>
      <c r="J29" s="3"/>
      <c r="K29" s="3">
        <v>0</v>
      </c>
      <c r="L29" s="3"/>
      <c r="M29" s="3">
        <v>0</v>
      </c>
      <c r="N29" s="3"/>
      <c r="O29" s="3">
        <v>-2200000</v>
      </c>
      <c r="P29" s="3"/>
      <c r="Q29" s="3">
        <v>7153773451</v>
      </c>
      <c r="R29" s="3"/>
      <c r="S29" s="3">
        <v>7800000</v>
      </c>
      <c r="T29" s="3"/>
      <c r="U29" s="3">
        <v>2878</v>
      </c>
      <c r="V29" s="3"/>
      <c r="W29" s="3">
        <v>24959741059</v>
      </c>
      <c r="X29" s="3"/>
      <c r="Y29" s="3">
        <v>22314832020</v>
      </c>
      <c r="AA29" s="8">
        <f>Y29/'سرمایه گذاری ها'!$O$19</f>
        <v>2.3961672285107774E-2</v>
      </c>
    </row>
    <row r="30" spans="3:27" ht="22.5" customHeight="1">
      <c r="C30" s="2" t="s">
        <v>163</v>
      </c>
      <c r="D30" s="104"/>
      <c r="E30" s="3">
        <v>97000</v>
      </c>
      <c r="F30" s="3"/>
      <c r="G30" s="3">
        <v>19961364001</v>
      </c>
      <c r="H30" s="3"/>
      <c r="I30" s="3">
        <v>17006098054.5</v>
      </c>
      <c r="J30" s="3"/>
      <c r="K30" s="3">
        <v>30000</v>
      </c>
      <c r="L30" s="3"/>
      <c r="M30" s="3">
        <v>5100524012</v>
      </c>
      <c r="N30" s="3"/>
      <c r="O30" s="3">
        <v>0</v>
      </c>
      <c r="P30" s="3"/>
      <c r="Q30" s="3">
        <v>0</v>
      </c>
      <c r="R30" s="3"/>
      <c r="S30" s="3">
        <v>127000</v>
      </c>
      <c r="T30" s="3"/>
      <c r="U30" s="3">
        <v>161580</v>
      </c>
      <c r="V30" s="3"/>
      <c r="W30" s="3">
        <v>25061888013</v>
      </c>
      <c r="X30" s="3"/>
      <c r="Y30" s="3">
        <v>20398562073</v>
      </c>
      <c r="AA30" s="8">
        <f>Y30/'سرمایه گذاری ها'!$O$19</f>
        <v>2.1903981129796319E-2</v>
      </c>
    </row>
    <row r="31" spans="3:27" ht="22.5" customHeight="1">
      <c r="C31" s="2" t="s">
        <v>131</v>
      </c>
      <c r="D31" s="104"/>
      <c r="E31" s="3">
        <v>902641</v>
      </c>
      <c r="F31" s="3"/>
      <c r="G31" s="3">
        <v>10405030867</v>
      </c>
      <c r="H31" s="3"/>
      <c r="I31" s="3">
        <v>19156720607.1675</v>
      </c>
      <c r="J31" s="3"/>
      <c r="K31" s="3">
        <v>0</v>
      </c>
      <c r="L31" s="3"/>
      <c r="M31" s="3">
        <v>0</v>
      </c>
      <c r="N31" s="3"/>
      <c r="O31" s="3">
        <v>0</v>
      </c>
      <c r="P31" s="3"/>
      <c r="Q31" s="3">
        <v>0</v>
      </c>
      <c r="R31" s="3"/>
      <c r="S31" s="3">
        <v>902641</v>
      </c>
      <c r="T31" s="3"/>
      <c r="U31" s="3">
        <v>20300</v>
      </c>
      <c r="V31" s="3"/>
      <c r="W31" s="3">
        <v>10405030867</v>
      </c>
      <c r="X31" s="3"/>
      <c r="Y31" s="3">
        <v>18214586806.814999</v>
      </c>
      <c r="AA31" s="8">
        <f>Y31/'سرمایه گذاری ها'!$O$19</f>
        <v>1.9558827934818068E-2</v>
      </c>
    </row>
    <row r="32" spans="3:27" ht="22.5" customHeight="1">
      <c r="C32" s="2" t="s">
        <v>174</v>
      </c>
      <c r="D32" s="104"/>
      <c r="E32" s="3">
        <v>0</v>
      </c>
      <c r="F32" s="3"/>
      <c r="G32" s="3">
        <v>0</v>
      </c>
      <c r="H32" s="3"/>
      <c r="I32" s="3">
        <v>0</v>
      </c>
      <c r="J32" s="3"/>
      <c r="K32" s="3">
        <v>5022320</v>
      </c>
      <c r="L32" s="3"/>
      <c r="M32" s="3">
        <v>12496783905</v>
      </c>
      <c r="N32" s="3"/>
      <c r="O32" s="3">
        <v>0</v>
      </c>
      <c r="P32" s="3"/>
      <c r="Q32" s="3">
        <v>0</v>
      </c>
      <c r="R32" s="3"/>
      <c r="S32" s="3">
        <v>5022320</v>
      </c>
      <c r="T32" s="3"/>
      <c r="U32" s="3">
        <v>2331</v>
      </c>
      <c r="V32" s="3"/>
      <c r="W32" s="3">
        <v>12496783905</v>
      </c>
      <c r="X32" s="3"/>
      <c r="Y32" s="3">
        <v>11637371103.875999</v>
      </c>
      <c r="AA32" s="8">
        <f>Y32/'سرمایه گذاری ها'!$O$19</f>
        <v>1.2496212044138866E-2</v>
      </c>
    </row>
    <row r="33" spans="3:27">
      <c r="C33" s="2" t="s">
        <v>175</v>
      </c>
      <c r="D33" s="104"/>
      <c r="E33" s="3">
        <v>0</v>
      </c>
      <c r="F33" s="3"/>
      <c r="G33" s="3">
        <v>0</v>
      </c>
      <c r="H33" s="3"/>
      <c r="I33" s="3">
        <v>0</v>
      </c>
      <c r="J33" s="3"/>
      <c r="K33" s="3">
        <v>900000</v>
      </c>
      <c r="L33" s="3"/>
      <c r="M33" s="3">
        <v>11377548511</v>
      </c>
      <c r="N33" s="3"/>
      <c r="O33" s="3">
        <v>0</v>
      </c>
      <c r="P33" s="3"/>
      <c r="Q33" s="3">
        <v>0</v>
      </c>
      <c r="R33" s="3"/>
      <c r="S33" s="3">
        <v>900000</v>
      </c>
      <c r="T33" s="3"/>
      <c r="U33" s="3">
        <v>11890</v>
      </c>
      <c r="V33" s="3"/>
      <c r="W33" s="3">
        <v>11377548511</v>
      </c>
      <c r="X33" s="3"/>
      <c r="Y33" s="3">
        <v>10637329050</v>
      </c>
      <c r="AA33" s="8">
        <f>Y33/'سرمایه گذاری ها'!$O$19</f>
        <v>1.1422366632942138E-2</v>
      </c>
    </row>
    <row r="34" spans="3:27">
      <c r="C34" s="2" t="s">
        <v>176</v>
      </c>
      <c r="D34" s="104"/>
      <c r="E34" s="3">
        <v>0</v>
      </c>
      <c r="F34" s="3"/>
      <c r="G34" s="3">
        <v>0</v>
      </c>
      <c r="H34" s="3"/>
      <c r="I34" s="3">
        <v>0</v>
      </c>
      <c r="J34" s="3"/>
      <c r="K34" s="3">
        <v>70000</v>
      </c>
      <c r="L34" s="3"/>
      <c r="M34" s="3">
        <v>3006463495</v>
      </c>
      <c r="N34" s="3"/>
      <c r="O34" s="3">
        <v>0</v>
      </c>
      <c r="P34" s="3"/>
      <c r="Q34" s="3">
        <v>0</v>
      </c>
      <c r="R34" s="3"/>
      <c r="S34" s="3">
        <v>70000</v>
      </c>
      <c r="T34" s="3"/>
      <c r="U34" s="3">
        <v>41010</v>
      </c>
      <c r="V34" s="3"/>
      <c r="W34" s="3">
        <v>3006463493</v>
      </c>
      <c r="X34" s="3"/>
      <c r="Y34" s="3">
        <v>2853619335</v>
      </c>
      <c r="AA34" s="8">
        <f>Y34/'سرمایه گذاری ها'!$O$19</f>
        <v>3.064217165983272E-3</v>
      </c>
    </row>
    <row r="35" spans="3:27">
      <c r="C35" s="2" t="s">
        <v>164</v>
      </c>
      <c r="D35" s="104"/>
      <c r="E35" s="3">
        <v>241720</v>
      </c>
      <c r="F35" s="3"/>
      <c r="G35" s="3">
        <v>12694079076</v>
      </c>
      <c r="H35" s="3"/>
      <c r="I35" s="3">
        <v>12934367463.780001</v>
      </c>
      <c r="J35" s="3"/>
      <c r="K35" s="3">
        <v>0</v>
      </c>
      <c r="L35" s="3"/>
      <c r="M35" s="3">
        <v>0</v>
      </c>
      <c r="N35" s="3"/>
      <c r="O35" s="3">
        <v>-218336</v>
      </c>
      <c r="P35" s="3"/>
      <c r="Q35" s="3">
        <v>10858187000</v>
      </c>
      <c r="R35" s="3"/>
      <c r="S35" s="3">
        <v>23384</v>
      </c>
      <c r="T35" s="3"/>
      <c r="U35" s="3">
        <v>53490</v>
      </c>
      <c r="V35" s="3"/>
      <c r="W35" s="3">
        <v>1228025587</v>
      </c>
      <c r="X35" s="3"/>
      <c r="Y35" s="3">
        <v>1243367839.5480001</v>
      </c>
      <c r="AA35" s="8">
        <f>Y35/'سرمایه گذاری ها'!$O$19</f>
        <v>1.3351287015913483E-3</v>
      </c>
    </row>
    <row r="36" spans="3:27">
      <c r="C36" s="2" t="s">
        <v>165</v>
      </c>
      <c r="D36" s="104"/>
      <c r="E36" s="3">
        <v>1200000</v>
      </c>
      <c r="F36" s="3"/>
      <c r="G36" s="3">
        <v>4691575440</v>
      </c>
      <c r="H36" s="3"/>
      <c r="I36" s="3">
        <v>4487539320</v>
      </c>
      <c r="J36" s="3"/>
      <c r="K36" s="3">
        <v>0</v>
      </c>
      <c r="L36" s="3"/>
      <c r="M36" s="3">
        <v>0</v>
      </c>
      <c r="N36" s="3"/>
      <c r="O36" s="3">
        <v>-1200000</v>
      </c>
      <c r="P36" s="3"/>
      <c r="Q36" s="3">
        <v>4498706373</v>
      </c>
      <c r="R36" s="3"/>
      <c r="S36" s="3">
        <v>0</v>
      </c>
      <c r="T36" s="3"/>
      <c r="U36" s="3">
        <v>0</v>
      </c>
      <c r="V36" s="3"/>
      <c r="W36" s="3">
        <v>0</v>
      </c>
      <c r="X36" s="3"/>
      <c r="Y36" s="3">
        <v>0</v>
      </c>
      <c r="AA36" s="8">
        <f>Y36/'سرمایه گذاری ها'!$O$19</f>
        <v>0</v>
      </c>
    </row>
    <row r="37" spans="3:27">
      <c r="C37" s="2" t="s">
        <v>152</v>
      </c>
      <c r="D37" s="104"/>
      <c r="E37" s="3">
        <v>1384000</v>
      </c>
      <c r="F37" s="3"/>
      <c r="G37" s="3">
        <v>13415181024</v>
      </c>
      <c r="H37" s="3"/>
      <c r="I37" s="3">
        <v>12822131664</v>
      </c>
      <c r="J37" s="3"/>
      <c r="K37" s="3">
        <v>0</v>
      </c>
      <c r="L37" s="3"/>
      <c r="M37" s="3">
        <v>0</v>
      </c>
      <c r="N37" s="3"/>
      <c r="O37" s="3">
        <v>-1384000</v>
      </c>
      <c r="P37" s="3"/>
      <c r="Q37" s="3">
        <v>14942047802</v>
      </c>
      <c r="R37" s="3"/>
      <c r="S37" s="3">
        <v>0</v>
      </c>
      <c r="T37" s="3"/>
      <c r="U37" s="3">
        <v>0</v>
      </c>
      <c r="V37" s="3"/>
      <c r="W37" s="3">
        <v>0</v>
      </c>
      <c r="X37" s="3"/>
      <c r="Y37" s="3">
        <v>0</v>
      </c>
      <c r="AA37" s="8">
        <f>Y37/'سرمایه گذاری ها'!$O$19</f>
        <v>0</v>
      </c>
    </row>
    <row r="38" spans="3:27">
      <c r="C38" s="2" t="s">
        <v>129</v>
      </c>
      <c r="D38" s="104"/>
      <c r="E38" s="3">
        <v>1</v>
      </c>
      <c r="F38" s="3"/>
      <c r="G38" s="3">
        <v>23370</v>
      </c>
      <c r="H38" s="3"/>
      <c r="I38" s="3">
        <v>53599.175999999999</v>
      </c>
      <c r="J38" s="3"/>
      <c r="K38" s="3">
        <v>0</v>
      </c>
      <c r="L38" s="3"/>
      <c r="M38" s="3">
        <v>0</v>
      </c>
      <c r="N38" s="3"/>
      <c r="O38" s="3">
        <v>-1</v>
      </c>
      <c r="P38" s="3"/>
      <c r="Q38" s="3">
        <v>1</v>
      </c>
      <c r="R38" s="3"/>
      <c r="S38" s="3">
        <v>0</v>
      </c>
      <c r="T38" s="3"/>
      <c r="U38" s="3">
        <v>0</v>
      </c>
      <c r="V38" s="3"/>
      <c r="W38" s="3">
        <v>0</v>
      </c>
      <c r="X38" s="3"/>
      <c r="Y38" s="3">
        <v>0</v>
      </c>
      <c r="AA38" s="8">
        <f>Y38/'سرمایه گذاری ها'!$O$19</f>
        <v>0</v>
      </c>
    </row>
    <row r="39" spans="3:27">
      <c r="C39" s="2" t="s">
        <v>138</v>
      </c>
      <c r="D39" s="104"/>
      <c r="E39" s="3">
        <v>1</v>
      </c>
      <c r="F39" s="3"/>
      <c r="G39" s="3">
        <v>23171</v>
      </c>
      <c r="H39" s="3"/>
      <c r="I39" s="3">
        <v>44732.25</v>
      </c>
      <c r="J39" s="3"/>
      <c r="K39" s="3">
        <v>0</v>
      </c>
      <c r="L39" s="3"/>
      <c r="M39" s="3">
        <v>0</v>
      </c>
      <c r="N39" s="3"/>
      <c r="O39" s="3">
        <v>-1</v>
      </c>
      <c r="P39" s="3"/>
      <c r="Q39" s="3">
        <v>1</v>
      </c>
      <c r="R39" s="3"/>
      <c r="S39" s="3">
        <v>0</v>
      </c>
      <c r="T39" s="3"/>
      <c r="U39" s="3">
        <v>0</v>
      </c>
      <c r="V39" s="3"/>
      <c r="W39" s="3">
        <v>0</v>
      </c>
      <c r="X39" s="3"/>
      <c r="Y39" s="3">
        <v>0</v>
      </c>
      <c r="AA39" s="8">
        <f>Y39/'سرمایه گذاری ها'!$O$19</f>
        <v>0</v>
      </c>
    </row>
    <row r="40" spans="3:27">
      <c r="C40" s="2" t="s">
        <v>161</v>
      </c>
      <c r="D40" s="104"/>
      <c r="E40" s="3">
        <v>1554288</v>
      </c>
      <c r="F40" s="3"/>
      <c r="G40" s="3">
        <v>20525378696</v>
      </c>
      <c r="H40" s="3"/>
      <c r="I40" s="3">
        <v>20780787817.080002</v>
      </c>
      <c r="J40" s="3"/>
      <c r="K40" s="3">
        <v>0</v>
      </c>
      <c r="L40" s="3"/>
      <c r="M40" s="3">
        <v>0</v>
      </c>
      <c r="N40" s="3"/>
      <c r="O40" s="3">
        <v>-1554288</v>
      </c>
      <c r="P40" s="3"/>
      <c r="Q40" s="3">
        <v>20809830585</v>
      </c>
      <c r="R40" s="3"/>
      <c r="S40" s="3">
        <v>0</v>
      </c>
      <c r="T40" s="3"/>
      <c r="U40" s="3">
        <v>0</v>
      </c>
      <c r="V40" s="3"/>
      <c r="W40" s="3">
        <v>0</v>
      </c>
      <c r="X40" s="3"/>
      <c r="Y40" s="3">
        <v>0</v>
      </c>
      <c r="AA40" s="8">
        <f>Y40/'سرمایه گذاری ها'!$O$19</f>
        <v>0</v>
      </c>
    </row>
    <row r="41" spans="3:27">
      <c r="C41" s="2" t="s">
        <v>121</v>
      </c>
      <c r="D41" s="104"/>
      <c r="E41" s="3">
        <v>350000</v>
      </c>
      <c r="F41" s="3"/>
      <c r="G41" s="3">
        <v>22768231187</v>
      </c>
      <c r="H41" s="3"/>
      <c r="I41" s="3">
        <v>27579420225</v>
      </c>
      <c r="J41" s="3"/>
      <c r="K41" s="3">
        <v>0</v>
      </c>
      <c r="L41" s="3"/>
      <c r="M41" s="3">
        <v>0</v>
      </c>
      <c r="N41" s="3"/>
      <c r="O41" s="3">
        <v>-350000</v>
      </c>
      <c r="P41" s="3"/>
      <c r="Q41" s="3">
        <v>26715048285</v>
      </c>
      <c r="R41" s="3"/>
      <c r="S41" s="3">
        <v>0</v>
      </c>
      <c r="T41" s="3"/>
      <c r="U41" s="3">
        <v>0</v>
      </c>
      <c r="V41" s="3"/>
      <c r="W41" s="3">
        <v>0</v>
      </c>
      <c r="X41" s="3"/>
      <c r="Y41" s="3">
        <v>0</v>
      </c>
      <c r="AA41" s="8">
        <f>Y41/'سرمایه گذاری ها'!$O$19</f>
        <v>0</v>
      </c>
    </row>
    <row r="42" spans="3:27">
      <c r="C42" s="2" t="s">
        <v>128</v>
      </c>
      <c r="D42" s="104"/>
      <c r="E42" s="3">
        <v>1</v>
      </c>
      <c r="F42" s="3"/>
      <c r="G42" s="3">
        <v>2679</v>
      </c>
      <c r="H42" s="3"/>
      <c r="I42" s="3">
        <v>4036.8370500000001</v>
      </c>
      <c r="J42" s="3"/>
      <c r="K42" s="3">
        <v>0</v>
      </c>
      <c r="L42" s="3"/>
      <c r="M42" s="3">
        <v>0</v>
      </c>
      <c r="N42" s="3"/>
      <c r="O42" s="3">
        <v>-1</v>
      </c>
      <c r="P42" s="3"/>
      <c r="Q42" s="3">
        <v>1</v>
      </c>
      <c r="R42" s="3"/>
      <c r="S42" s="3">
        <v>0</v>
      </c>
      <c r="T42" s="3"/>
      <c r="U42" s="3">
        <v>0</v>
      </c>
      <c r="V42" s="3"/>
      <c r="W42" s="3">
        <v>0</v>
      </c>
      <c r="X42" s="3"/>
      <c r="Y42" s="3">
        <v>0</v>
      </c>
      <c r="AA42" s="8">
        <f>Y42/'سرمایه گذاری ها'!$O$19</f>
        <v>0</v>
      </c>
    </row>
    <row r="43" spans="3:27">
      <c r="C43" s="2" t="s">
        <v>15</v>
      </c>
      <c r="D43" s="104"/>
      <c r="E43" s="3">
        <v>7542643</v>
      </c>
      <c r="F43" s="3"/>
      <c r="G43" s="3">
        <v>41850266585</v>
      </c>
      <c r="H43" s="3"/>
      <c r="I43" s="3">
        <v>48285601925.526001</v>
      </c>
      <c r="J43" s="3"/>
      <c r="K43" s="3">
        <v>0</v>
      </c>
      <c r="L43" s="3"/>
      <c r="M43" s="3">
        <v>0</v>
      </c>
      <c r="N43" s="3"/>
      <c r="O43" s="3">
        <v>-7542643</v>
      </c>
      <c r="P43" s="3"/>
      <c r="Q43" s="3">
        <v>42911390091</v>
      </c>
      <c r="R43" s="3"/>
      <c r="S43" s="3">
        <v>0</v>
      </c>
      <c r="T43" s="3"/>
      <c r="U43" s="3">
        <v>0</v>
      </c>
      <c r="V43" s="3"/>
      <c r="W43" s="3">
        <v>0</v>
      </c>
      <c r="X43" s="3"/>
      <c r="Y43" s="3">
        <v>0</v>
      </c>
      <c r="AA43" s="8">
        <f>Y43/'سرمایه گذاری ها'!$O$19</f>
        <v>0</v>
      </c>
    </row>
    <row r="44" spans="3:27">
      <c r="C44" s="2" t="s">
        <v>162</v>
      </c>
      <c r="D44" s="104"/>
      <c r="E44" s="3">
        <v>2200000</v>
      </c>
      <c r="F44" s="3"/>
      <c r="G44" s="3">
        <v>19056338386</v>
      </c>
      <c r="H44" s="3"/>
      <c r="I44" s="3">
        <v>17101636200</v>
      </c>
      <c r="J44" s="3"/>
      <c r="K44" s="3">
        <v>0</v>
      </c>
      <c r="L44" s="3"/>
      <c r="M44" s="3">
        <v>0</v>
      </c>
      <c r="N44" s="3"/>
      <c r="O44" s="3">
        <v>-2200000</v>
      </c>
      <c r="P44" s="3"/>
      <c r="Q44" s="3">
        <v>15526899044</v>
      </c>
      <c r="R44" s="3"/>
      <c r="S44" s="3">
        <v>0</v>
      </c>
      <c r="T44" s="3"/>
      <c r="U44" s="3">
        <v>0</v>
      </c>
      <c r="V44" s="3"/>
      <c r="W44" s="3">
        <v>0</v>
      </c>
      <c r="X44" s="3"/>
      <c r="Y44" s="3">
        <v>0</v>
      </c>
      <c r="AA44" s="8">
        <f>Y44/'سرمایه گذاری ها'!$O$19</f>
        <v>0</v>
      </c>
    </row>
    <row r="45" spans="3:27">
      <c r="C45" s="2" t="s">
        <v>166</v>
      </c>
      <c r="D45" s="104"/>
      <c r="E45" s="3">
        <v>71</v>
      </c>
      <c r="F45" s="3"/>
      <c r="G45" s="3">
        <v>891145</v>
      </c>
      <c r="H45" s="3"/>
      <c r="I45" s="3">
        <v>928800.55799999996</v>
      </c>
      <c r="J45" s="3"/>
      <c r="K45" s="3">
        <v>0</v>
      </c>
      <c r="L45" s="3"/>
      <c r="M45" s="3">
        <v>0</v>
      </c>
      <c r="N45" s="3"/>
      <c r="O45" s="3">
        <v>-71</v>
      </c>
      <c r="P45" s="3"/>
      <c r="Q45" s="3">
        <v>1508950</v>
      </c>
      <c r="R45" s="3"/>
      <c r="S45" s="3">
        <v>0</v>
      </c>
      <c r="T45" s="3"/>
      <c r="U45" s="3">
        <v>0</v>
      </c>
      <c r="V45" s="3"/>
      <c r="W45" s="3">
        <v>0</v>
      </c>
      <c r="X45" s="3"/>
      <c r="Y45" s="3">
        <v>0</v>
      </c>
      <c r="AA45" s="8">
        <f>Y45/'سرمایه گذاری ها'!$O$19</f>
        <v>0</v>
      </c>
    </row>
    <row r="46" spans="3:27" ht="21.75" thickBot="1">
      <c r="C46" s="2" t="s">
        <v>88</v>
      </c>
      <c r="E46" s="9">
        <f t="shared" ref="E46:AA46" si="0">SUM(E11:E45)</f>
        <v>72832701</v>
      </c>
      <c r="F46" s="9">
        <f t="shared" si="0"/>
        <v>0</v>
      </c>
      <c r="G46" s="9">
        <f t="shared" si="0"/>
        <v>691821633116</v>
      </c>
      <c r="H46" s="9">
        <f t="shared" si="0"/>
        <v>0</v>
      </c>
      <c r="I46" s="9">
        <f t="shared" si="0"/>
        <v>791035853709.59961</v>
      </c>
      <c r="J46" s="9">
        <f t="shared" si="0"/>
        <v>0</v>
      </c>
      <c r="K46" s="9">
        <f t="shared" si="0"/>
        <v>17547575</v>
      </c>
      <c r="L46" s="9">
        <f t="shared" si="0"/>
        <v>0</v>
      </c>
      <c r="M46" s="9">
        <f t="shared" si="0"/>
        <v>313802836691</v>
      </c>
      <c r="N46" s="9">
        <f t="shared" si="0"/>
        <v>0</v>
      </c>
      <c r="O46" s="9">
        <f t="shared" si="0"/>
        <v>-16849341</v>
      </c>
      <c r="P46" s="9">
        <f t="shared" si="0"/>
        <v>0</v>
      </c>
      <c r="Q46" s="9">
        <f t="shared" si="0"/>
        <v>149697729335</v>
      </c>
      <c r="R46" s="9">
        <f t="shared" si="0"/>
        <v>0</v>
      </c>
      <c r="S46" s="9">
        <f t="shared" si="0"/>
        <v>73530935</v>
      </c>
      <c r="T46" s="9">
        <f t="shared" si="0"/>
        <v>0</v>
      </c>
      <c r="U46" s="9">
        <f t="shared" si="0"/>
        <v>982539</v>
      </c>
      <c r="V46" s="9">
        <f t="shared" si="0"/>
        <v>0</v>
      </c>
      <c r="W46" s="9">
        <f t="shared" si="0"/>
        <v>858971617801</v>
      </c>
      <c r="X46" s="9">
        <f t="shared" si="0"/>
        <v>0</v>
      </c>
      <c r="Y46" s="9">
        <f t="shared" si="0"/>
        <v>900465575151.52332</v>
      </c>
      <c r="Z46" s="3">
        <f t="shared" si="0"/>
        <v>0</v>
      </c>
      <c r="AA46" s="31">
        <f t="shared" si="0"/>
        <v>0.9669201630764459</v>
      </c>
    </row>
    <row r="47" spans="3:27" ht="21.75" thickTop="1">
      <c r="AA47" s="8"/>
    </row>
    <row r="48" spans="3:27" ht="30.75" customHeight="1">
      <c r="O48" s="56">
        <v>2</v>
      </c>
    </row>
  </sheetData>
  <sortState xmlns:xlrd2="http://schemas.microsoft.com/office/spreadsheetml/2017/richdata2" ref="C11:AA45">
    <sortCondition descending="1" ref="Y11:Y45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" right="0" top="0" bottom="0" header="0" footer="0"/>
  <pageSetup paperSize="9" scale="42" orientation="landscape" r:id="rId1"/>
  <rowBreaks count="2" manualBreakCount="2">
    <brk id="20" max="16383" man="1"/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7"/>
  <sheetViews>
    <sheetView rightToLeft="1" view="pageBreakPreview" zoomScale="60" zoomScaleNormal="100" workbookViewId="0">
      <selection activeCell="D8" sqref="D8:J8"/>
    </sheetView>
  </sheetViews>
  <sheetFormatPr defaultRowHeight="21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2:28" ht="30"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4" spans="2:28" ht="30">
      <c r="B4" s="108" t="s">
        <v>177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2:28" s="2" customFormat="1" ht="30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>
      <c r="B6" s="13" t="s">
        <v>102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>
      <c r="B8" s="19"/>
      <c r="C8" s="14"/>
      <c r="D8" s="118" t="s">
        <v>154</v>
      </c>
      <c r="E8" s="118" t="s">
        <v>3</v>
      </c>
      <c r="F8" s="118" t="s">
        <v>3</v>
      </c>
      <c r="G8" s="118" t="s">
        <v>3</v>
      </c>
      <c r="H8" s="118" t="s">
        <v>3</v>
      </c>
      <c r="I8" s="118" t="s">
        <v>3</v>
      </c>
      <c r="J8" s="118" t="s">
        <v>3</v>
      </c>
      <c r="K8" s="14"/>
      <c r="L8" s="118" t="s">
        <v>178</v>
      </c>
      <c r="M8" s="118" t="s">
        <v>5</v>
      </c>
      <c r="N8" s="118" t="s">
        <v>5</v>
      </c>
      <c r="O8" s="118" t="s">
        <v>5</v>
      </c>
      <c r="P8" s="118" t="s">
        <v>5</v>
      </c>
      <c r="Q8" s="118" t="s">
        <v>5</v>
      </c>
      <c r="R8" s="118" t="s">
        <v>5</v>
      </c>
      <c r="S8" s="14"/>
    </row>
    <row r="9" spans="2:28" ht="30">
      <c r="B9" s="20" t="s">
        <v>2</v>
      </c>
      <c r="C9" s="14"/>
      <c r="D9" s="17" t="s">
        <v>16</v>
      </c>
      <c r="E9" s="18"/>
      <c r="F9" s="17" t="s">
        <v>17</v>
      </c>
      <c r="G9" s="18"/>
      <c r="H9" s="17" t="s">
        <v>18</v>
      </c>
      <c r="I9" s="18"/>
      <c r="J9" s="17" t="s">
        <v>19</v>
      </c>
      <c r="K9" s="14"/>
      <c r="L9" s="17" t="s">
        <v>16</v>
      </c>
      <c r="M9" s="18"/>
      <c r="N9" s="17" t="s">
        <v>17</v>
      </c>
      <c r="O9" s="18"/>
      <c r="P9" s="17" t="s">
        <v>18</v>
      </c>
      <c r="Q9" s="18"/>
      <c r="R9" s="17" t="s">
        <v>19</v>
      </c>
      <c r="S9" s="14"/>
    </row>
    <row r="10" spans="2:28">
      <c r="D10" s="70">
        <v>0</v>
      </c>
      <c r="E10" s="70"/>
      <c r="F10" s="70">
        <v>0</v>
      </c>
      <c r="G10" s="70"/>
      <c r="H10" s="70">
        <v>0</v>
      </c>
      <c r="I10" s="70"/>
      <c r="J10" s="70">
        <v>0</v>
      </c>
      <c r="K10" s="70"/>
      <c r="L10" s="70">
        <v>0</v>
      </c>
      <c r="M10" s="70"/>
      <c r="N10" s="70">
        <v>0</v>
      </c>
      <c r="O10" s="70"/>
      <c r="P10" s="70">
        <v>0</v>
      </c>
      <c r="Q10" s="70"/>
      <c r="R10" s="70">
        <v>0</v>
      </c>
    </row>
    <row r="11" spans="2:28" ht="26.25" customHeight="1" thickBot="1">
      <c r="B11" s="21" t="s">
        <v>88</v>
      </c>
      <c r="D11" s="71">
        <v>0</v>
      </c>
      <c r="E11" s="70"/>
      <c r="F11" s="71">
        <v>0</v>
      </c>
      <c r="G11" s="70"/>
      <c r="H11" s="71">
        <v>0</v>
      </c>
      <c r="I11" s="70"/>
      <c r="J11" s="71">
        <v>0</v>
      </c>
      <c r="K11" s="70"/>
      <c r="L11" s="71">
        <v>0</v>
      </c>
      <c r="M11" s="70"/>
      <c r="N11" s="71">
        <v>0</v>
      </c>
      <c r="O11" s="70"/>
      <c r="P11" s="71">
        <v>0</v>
      </c>
      <c r="Q11" s="70"/>
      <c r="R11" s="71">
        <v>0</v>
      </c>
    </row>
    <row r="12" spans="2:28" ht="21.75" thickTop="1"/>
    <row r="17" spans="10:10" ht="30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M22"/>
  <sheetViews>
    <sheetView rightToLeft="1" view="pageBreakPreview" zoomScale="55" zoomScaleNormal="70" zoomScaleSheetLayoutView="55" workbookViewId="0">
      <selection activeCell="P17" sqref="P17"/>
    </sheetView>
  </sheetViews>
  <sheetFormatPr defaultRowHeight="21"/>
  <cols>
    <col min="1" max="1" width="4.7109375" style="1" customWidth="1"/>
    <col min="2" max="2" width="46.28515625" style="1" bestFit="1" customWidth="1"/>
    <col min="3" max="3" width="1" style="1" customWidth="1"/>
    <col min="4" max="4" width="14.28515625" style="1" customWidth="1"/>
    <col min="5" max="5" width="1" style="1" customWidth="1"/>
    <col min="6" max="6" width="13.7109375" style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570312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21.7109375" style="1" bestFit="1" customWidth="1"/>
    <col min="31" max="31" width="1" style="1" customWidth="1"/>
    <col min="32" max="32" width="19.5703125" style="1" customWidth="1"/>
    <col min="33" max="33" width="1" style="1" customWidth="1"/>
    <col min="34" max="34" width="23.140625" style="1" customWidth="1"/>
    <col min="35" max="35" width="1" style="1" customWidth="1"/>
    <col min="36" max="36" width="25.42578125" style="1" bestFit="1" customWidth="1"/>
    <col min="37" max="37" width="1" style="1" customWidth="1"/>
    <col min="38" max="38" width="27" style="1" customWidth="1"/>
    <col min="39" max="39" width="1" style="1" customWidth="1"/>
    <col min="40" max="40" width="9.140625" style="1" customWidth="1"/>
    <col min="41" max="16384" width="9.140625" style="1"/>
  </cols>
  <sheetData>
    <row r="2" spans="2:39" ht="39">
      <c r="B2" s="120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</row>
    <row r="3" spans="2:39" ht="39">
      <c r="B3" s="120" t="s">
        <v>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</row>
    <row r="4" spans="2:39" ht="39">
      <c r="B4" s="120" t="s">
        <v>177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</row>
    <row r="5" spans="2:39" s="2" customFormat="1" ht="230.25" customHeight="1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9" s="2" customFormat="1" ht="30">
      <c r="B6" s="13" t="s">
        <v>103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9" ht="30">
      <c r="B8" s="108" t="s">
        <v>20</v>
      </c>
      <c r="C8" s="108" t="s">
        <v>20</v>
      </c>
      <c r="D8" s="108" t="s">
        <v>20</v>
      </c>
      <c r="E8" s="108" t="s">
        <v>20</v>
      </c>
      <c r="F8" s="108" t="s">
        <v>20</v>
      </c>
      <c r="G8" s="108" t="s">
        <v>20</v>
      </c>
      <c r="H8" s="108" t="s">
        <v>20</v>
      </c>
      <c r="I8" s="108" t="s">
        <v>20</v>
      </c>
      <c r="J8" s="108" t="s">
        <v>20</v>
      </c>
      <c r="K8" s="108" t="s">
        <v>20</v>
      </c>
      <c r="L8" s="108" t="s">
        <v>20</v>
      </c>
      <c r="M8" s="108" t="s">
        <v>20</v>
      </c>
      <c r="N8" s="108" t="s">
        <v>20</v>
      </c>
      <c r="P8" s="108" t="s">
        <v>154</v>
      </c>
      <c r="Q8" s="108" t="s">
        <v>3</v>
      </c>
      <c r="R8" s="108" t="s">
        <v>3</v>
      </c>
      <c r="S8" s="108" t="s">
        <v>3</v>
      </c>
      <c r="T8" s="108" t="s">
        <v>3</v>
      </c>
      <c r="V8" s="108" t="s">
        <v>4</v>
      </c>
      <c r="W8" s="108" t="s">
        <v>4</v>
      </c>
      <c r="X8" s="108" t="s">
        <v>4</v>
      </c>
      <c r="Y8" s="108" t="s">
        <v>4</v>
      </c>
      <c r="Z8" s="108" t="s">
        <v>4</v>
      </c>
      <c r="AA8" s="108" t="s">
        <v>4</v>
      </c>
      <c r="AB8" s="108" t="s">
        <v>4</v>
      </c>
      <c r="AD8" s="108" t="s">
        <v>178</v>
      </c>
      <c r="AE8" s="108" t="s">
        <v>5</v>
      </c>
      <c r="AF8" s="108" t="s">
        <v>5</v>
      </c>
      <c r="AG8" s="108" t="s">
        <v>5</v>
      </c>
      <c r="AH8" s="108" t="s">
        <v>5</v>
      </c>
      <c r="AI8" s="108" t="s">
        <v>5</v>
      </c>
      <c r="AJ8" s="108" t="s">
        <v>5</v>
      </c>
      <c r="AK8" s="108" t="s">
        <v>5</v>
      </c>
      <c r="AL8" s="108" t="s">
        <v>5</v>
      </c>
    </row>
    <row r="9" spans="2:39" s="15" customFormat="1" ht="45.75" customHeight="1">
      <c r="B9" s="111" t="s">
        <v>21</v>
      </c>
      <c r="C9" s="22"/>
      <c r="D9" s="111" t="s">
        <v>22</v>
      </c>
      <c r="E9" s="22"/>
      <c r="F9" s="111" t="s">
        <v>23</v>
      </c>
      <c r="G9" s="22"/>
      <c r="H9" s="111" t="s">
        <v>24</v>
      </c>
      <c r="I9" s="22"/>
      <c r="J9" s="111" t="s">
        <v>25</v>
      </c>
      <c r="K9" s="22"/>
      <c r="L9" s="111" t="s">
        <v>26</v>
      </c>
      <c r="M9" s="22"/>
      <c r="N9" s="111" t="s">
        <v>19</v>
      </c>
      <c r="P9" s="111" t="s">
        <v>6</v>
      </c>
      <c r="Q9" s="22"/>
      <c r="R9" s="111" t="s">
        <v>7</v>
      </c>
      <c r="S9" s="22"/>
      <c r="T9" s="111" t="s">
        <v>8</v>
      </c>
      <c r="V9" s="111" t="s">
        <v>9</v>
      </c>
      <c r="W9" s="111" t="s">
        <v>9</v>
      </c>
      <c r="X9" s="111" t="s">
        <v>9</v>
      </c>
      <c r="Z9" s="111" t="s">
        <v>10</v>
      </c>
      <c r="AA9" s="111" t="s">
        <v>10</v>
      </c>
      <c r="AB9" s="111" t="s">
        <v>10</v>
      </c>
      <c r="AD9" s="111" t="s">
        <v>6</v>
      </c>
      <c r="AE9" s="22"/>
      <c r="AF9" s="111" t="s">
        <v>27</v>
      </c>
      <c r="AG9" s="22"/>
      <c r="AH9" s="111" t="s">
        <v>7</v>
      </c>
      <c r="AI9" s="22"/>
      <c r="AJ9" s="111" t="s">
        <v>8</v>
      </c>
      <c r="AK9" s="22"/>
      <c r="AL9" s="111" t="s">
        <v>12</v>
      </c>
    </row>
    <row r="10" spans="2:39" s="15" customFormat="1">
      <c r="B10" s="112" t="s">
        <v>21</v>
      </c>
      <c r="C10" s="23"/>
      <c r="D10" s="112" t="s">
        <v>22</v>
      </c>
      <c r="E10" s="23"/>
      <c r="F10" s="112" t="s">
        <v>23</v>
      </c>
      <c r="G10" s="23"/>
      <c r="H10" s="112" t="s">
        <v>24</v>
      </c>
      <c r="I10" s="23"/>
      <c r="J10" s="112" t="s">
        <v>25</v>
      </c>
      <c r="K10" s="23"/>
      <c r="L10" s="112" t="s">
        <v>26</v>
      </c>
      <c r="M10" s="23"/>
      <c r="N10" s="112" t="s">
        <v>19</v>
      </c>
      <c r="P10" s="112" t="s">
        <v>6</v>
      </c>
      <c r="Q10" s="23"/>
      <c r="R10" s="112" t="s">
        <v>7</v>
      </c>
      <c r="S10" s="23"/>
      <c r="T10" s="112" t="s">
        <v>8</v>
      </c>
      <c r="V10" s="112" t="s">
        <v>6</v>
      </c>
      <c r="W10" s="23"/>
      <c r="X10" s="112" t="s">
        <v>7</v>
      </c>
      <c r="Z10" s="112" t="s">
        <v>6</v>
      </c>
      <c r="AA10" s="23"/>
      <c r="AB10" s="112" t="s">
        <v>13</v>
      </c>
      <c r="AD10" s="112" t="s">
        <v>6</v>
      </c>
      <c r="AE10" s="23"/>
      <c r="AF10" s="112" t="s">
        <v>27</v>
      </c>
      <c r="AG10" s="23"/>
      <c r="AH10" s="112" t="s">
        <v>7</v>
      </c>
      <c r="AI10" s="23"/>
      <c r="AJ10" s="112" t="s">
        <v>8</v>
      </c>
      <c r="AK10" s="23"/>
      <c r="AL10" s="112" t="s">
        <v>12</v>
      </c>
    </row>
    <row r="11" spans="2:39" s="15" customFormat="1" ht="30">
      <c r="B11" s="73" t="s">
        <v>117</v>
      </c>
      <c r="C11" s="104"/>
      <c r="D11" s="73" t="s">
        <v>118</v>
      </c>
      <c r="E11" s="73"/>
      <c r="F11" s="73" t="s">
        <v>118</v>
      </c>
      <c r="G11" s="104"/>
      <c r="H11" s="73" t="s">
        <v>119</v>
      </c>
      <c r="I11" s="73"/>
      <c r="J11" s="73" t="s">
        <v>120</v>
      </c>
      <c r="K11" s="104"/>
      <c r="L11" s="73">
        <v>18</v>
      </c>
      <c r="M11" s="73"/>
      <c r="N11" s="73">
        <v>18</v>
      </c>
      <c r="O11" s="73"/>
      <c r="P11" s="106">
        <v>5400</v>
      </c>
      <c r="Q11" s="106"/>
      <c r="R11" s="106">
        <v>5184939600</v>
      </c>
      <c r="S11" s="106"/>
      <c r="T11" s="106">
        <v>5399021250</v>
      </c>
      <c r="U11" s="106"/>
      <c r="V11" s="106">
        <v>0</v>
      </c>
      <c r="W11" s="106"/>
      <c r="X11" s="106">
        <v>0</v>
      </c>
      <c r="Y11" s="106"/>
      <c r="Z11" s="106">
        <v>0</v>
      </c>
      <c r="AA11" s="106"/>
      <c r="AB11" s="106">
        <v>0</v>
      </c>
      <c r="AC11" s="106"/>
      <c r="AD11" s="106">
        <v>5400</v>
      </c>
      <c r="AE11" s="106"/>
      <c r="AF11" s="106">
        <v>1000000</v>
      </c>
      <c r="AG11" s="106"/>
      <c r="AH11" s="106">
        <v>5184939600</v>
      </c>
      <c r="AI11" s="106"/>
      <c r="AJ11" s="106">
        <v>5399021250</v>
      </c>
      <c r="AK11" s="1"/>
      <c r="AL11" s="79">
        <f>AJ11/'سرمایه گذاری ها'!$O$19</f>
        <v>5.7974703881653027E-3</v>
      </c>
    </row>
    <row r="12" spans="2:39" s="15" customFormat="1" ht="30">
      <c r="B12" s="73" t="s">
        <v>148</v>
      </c>
      <c r="C12" s="104"/>
      <c r="D12" s="73" t="s">
        <v>118</v>
      </c>
      <c r="E12" s="73"/>
      <c r="F12" s="73" t="s">
        <v>118</v>
      </c>
      <c r="G12" s="104"/>
      <c r="H12" s="73" t="s">
        <v>149</v>
      </c>
      <c r="I12" s="73"/>
      <c r="J12" s="73" t="s">
        <v>150</v>
      </c>
      <c r="K12" s="104"/>
      <c r="L12" s="73">
        <v>0</v>
      </c>
      <c r="M12" s="73"/>
      <c r="N12" s="73">
        <v>0</v>
      </c>
      <c r="O12" s="73"/>
      <c r="P12" s="106">
        <v>5000</v>
      </c>
      <c r="Q12" s="106"/>
      <c r="R12" s="106">
        <v>4091096572</v>
      </c>
      <c r="S12" s="106"/>
      <c r="T12" s="106">
        <v>4385604965</v>
      </c>
      <c r="U12" s="106"/>
      <c r="V12" s="106">
        <v>0</v>
      </c>
      <c r="W12" s="106"/>
      <c r="X12" s="106">
        <v>0</v>
      </c>
      <c r="Y12" s="106"/>
      <c r="Z12" s="106">
        <v>0</v>
      </c>
      <c r="AA12" s="106"/>
      <c r="AB12" s="106">
        <v>0</v>
      </c>
      <c r="AC12" s="106"/>
      <c r="AD12" s="106">
        <v>5000</v>
      </c>
      <c r="AE12" s="106"/>
      <c r="AF12" s="106">
        <v>899230</v>
      </c>
      <c r="AG12" s="106"/>
      <c r="AH12" s="106">
        <v>4091096572</v>
      </c>
      <c r="AI12" s="106"/>
      <c r="AJ12" s="106">
        <v>4495335072</v>
      </c>
      <c r="AK12" s="1"/>
      <c r="AL12" s="79">
        <f>AJ12/'سرمایه گذاری ها'!$O$19</f>
        <v>4.8270919409329864E-3</v>
      </c>
    </row>
    <row r="13" spans="2:39" s="15" customFormat="1" ht="30">
      <c r="B13" s="73" t="s">
        <v>123</v>
      </c>
      <c r="C13" s="104"/>
      <c r="D13" s="73" t="s">
        <v>118</v>
      </c>
      <c r="E13" s="73"/>
      <c r="F13" s="73" t="s">
        <v>118</v>
      </c>
      <c r="G13" s="104"/>
      <c r="H13" s="73" t="s">
        <v>124</v>
      </c>
      <c r="I13" s="73"/>
      <c r="J13" s="73" t="s">
        <v>125</v>
      </c>
      <c r="K13" s="104"/>
      <c r="L13" s="73">
        <v>0</v>
      </c>
      <c r="M13" s="73"/>
      <c r="N13" s="73">
        <v>0</v>
      </c>
      <c r="O13" s="73"/>
      <c r="P13" s="106">
        <v>97</v>
      </c>
      <c r="Q13" s="106"/>
      <c r="R13" s="106">
        <v>59149097</v>
      </c>
      <c r="S13" s="106"/>
      <c r="T13" s="106">
        <v>67934244</v>
      </c>
      <c r="U13" s="106"/>
      <c r="V13" s="106">
        <v>0</v>
      </c>
      <c r="W13" s="106"/>
      <c r="X13" s="106">
        <v>0</v>
      </c>
      <c r="Y13" s="106"/>
      <c r="Z13" s="106">
        <v>0</v>
      </c>
      <c r="AA13" s="106"/>
      <c r="AB13" s="106">
        <v>0</v>
      </c>
      <c r="AC13" s="106"/>
      <c r="AD13" s="106">
        <v>97</v>
      </c>
      <c r="AE13" s="106"/>
      <c r="AF13" s="106">
        <v>722000</v>
      </c>
      <c r="AG13" s="106"/>
      <c r="AH13" s="106">
        <v>59149097</v>
      </c>
      <c r="AI13" s="106"/>
      <c r="AJ13" s="106">
        <v>70021306</v>
      </c>
      <c r="AK13" s="1"/>
      <c r="AL13" s="79">
        <f>AJ13/'سرمایه گذاری ها'!$O$19</f>
        <v>7.5188896149586639E-5</v>
      </c>
    </row>
    <row r="14" spans="2:39" s="15" customFormat="1" ht="30">
      <c r="B14" s="73" t="s">
        <v>126</v>
      </c>
      <c r="C14" s="104"/>
      <c r="D14" s="73" t="s">
        <v>118</v>
      </c>
      <c r="E14" s="73"/>
      <c r="F14" s="73" t="s">
        <v>118</v>
      </c>
      <c r="G14" s="104"/>
      <c r="H14" s="73" t="s">
        <v>140</v>
      </c>
      <c r="I14" s="73"/>
      <c r="J14" s="73" t="s">
        <v>141</v>
      </c>
      <c r="K14" s="104"/>
      <c r="L14" s="73">
        <v>0</v>
      </c>
      <c r="M14" s="73"/>
      <c r="N14" s="73">
        <v>0</v>
      </c>
      <c r="O14" s="73"/>
      <c r="P14" s="106">
        <v>77</v>
      </c>
      <c r="Q14" s="106"/>
      <c r="R14" s="106">
        <v>51296429</v>
      </c>
      <c r="S14" s="106"/>
      <c r="T14" s="106">
        <v>57845773</v>
      </c>
      <c r="U14" s="106"/>
      <c r="V14" s="106">
        <v>0</v>
      </c>
      <c r="W14" s="106"/>
      <c r="X14" s="106">
        <v>0</v>
      </c>
      <c r="Y14" s="106"/>
      <c r="Z14" s="106">
        <v>0</v>
      </c>
      <c r="AA14" s="106"/>
      <c r="AB14" s="106">
        <v>0</v>
      </c>
      <c r="AC14" s="106"/>
      <c r="AD14" s="106">
        <v>77</v>
      </c>
      <c r="AE14" s="106"/>
      <c r="AF14" s="106">
        <v>773040</v>
      </c>
      <c r="AG14" s="106"/>
      <c r="AH14" s="106">
        <v>51296429</v>
      </c>
      <c r="AI14" s="106"/>
      <c r="AJ14" s="106">
        <v>59513291</v>
      </c>
      <c r="AK14" s="1"/>
      <c r="AL14" s="79">
        <f>AJ14/'سرمایه گذاری ها'!$O$19</f>
        <v>6.3905386976345871E-5</v>
      </c>
    </row>
    <row r="15" spans="2:39" ht="30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4"/>
      <c r="W15" s="73"/>
      <c r="X15" s="73"/>
      <c r="Y15" s="73"/>
      <c r="Z15" s="74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L15" s="79"/>
    </row>
    <row r="16" spans="2:39" s="55" customFormat="1" ht="30.75" thickBot="1">
      <c r="B16" s="119" t="s">
        <v>88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P16" s="78">
        <f>SUM(P11:P15)</f>
        <v>10574</v>
      </c>
      <c r="Q16" s="78">
        <f>SUM(Q11:Q15)</f>
        <v>0</v>
      </c>
      <c r="R16" s="78">
        <f>SUM(R11:R14)</f>
        <v>9386481698</v>
      </c>
      <c r="S16" s="78">
        <f>SUM(S11:S15)</f>
        <v>0</v>
      </c>
      <c r="T16" s="78">
        <f>SUM(T11:T15)</f>
        <v>9910406232</v>
      </c>
      <c r="U16" s="78">
        <f>SUM(U11:U15)</f>
        <v>0</v>
      </c>
      <c r="V16" s="78">
        <f>SUM(V11:V15)</f>
        <v>0</v>
      </c>
      <c r="W16" s="78">
        <f>SUM(W11:W15)</f>
        <v>0</v>
      </c>
      <c r="X16" s="78">
        <f>SUM(X11:X14)</f>
        <v>0</v>
      </c>
      <c r="Y16" s="78">
        <f t="shared" ref="Y16:AE16" si="0">SUM(Y11:Y15)</f>
        <v>0</v>
      </c>
      <c r="Z16" s="78">
        <f t="shared" si="0"/>
        <v>0</v>
      </c>
      <c r="AA16" s="78">
        <f t="shared" si="0"/>
        <v>0</v>
      </c>
      <c r="AB16" s="78">
        <f t="shared" si="0"/>
        <v>0</v>
      </c>
      <c r="AC16" s="78">
        <f t="shared" si="0"/>
        <v>0</v>
      </c>
      <c r="AD16" s="78">
        <f>SUM(AD11:AD15)</f>
        <v>10574</v>
      </c>
      <c r="AE16" s="78">
        <f t="shared" si="0"/>
        <v>0</v>
      </c>
      <c r="AF16" s="78"/>
      <c r="AG16" s="78">
        <f>SUM(AG11:AG15)</f>
        <v>0</v>
      </c>
      <c r="AH16" s="78">
        <f>SUM(AH11:AH15)</f>
        <v>9386481698</v>
      </c>
      <c r="AI16" s="59"/>
      <c r="AJ16" s="78">
        <f>SUM(AJ11:AJ15)</f>
        <v>10023890919</v>
      </c>
      <c r="AK16" s="59"/>
      <c r="AL16" s="82">
        <f>SUM(AL11:AL15)</f>
        <v>1.0763656612224223E-2</v>
      </c>
      <c r="AM16" s="55">
        <f>SUM(P16:AL16)</f>
        <v>38707281695.010765</v>
      </c>
    </row>
    <row r="17" spans="20:20" ht="21" customHeight="1" thickTop="1"/>
    <row r="22" spans="20:20" ht="33">
      <c r="T22" s="57">
        <v>4</v>
      </c>
    </row>
  </sheetData>
  <sortState xmlns:xlrd2="http://schemas.microsoft.com/office/spreadsheetml/2017/richdata2" ref="B11:AL14">
    <sortCondition descending="1" ref="AJ11:AJ14"/>
  </sortState>
  <mergeCells count="29">
    <mergeCell ref="B8:N8"/>
    <mergeCell ref="P9:P10"/>
    <mergeCell ref="R9:R10"/>
    <mergeCell ref="B9:B10"/>
    <mergeCell ref="D9:D10"/>
    <mergeCell ref="F9:F10"/>
    <mergeCell ref="H9:H10"/>
    <mergeCell ref="J9:J10"/>
    <mergeCell ref="V10"/>
    <mergeCell ref="X10"/>
    <mergeCell ref="V9:X9"/>
    <mergeCell ref="L9:L10"/>
    <mergeCell ref="N9:N10"/>
    <mergeCell ref="B16:N16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</mergeCells>
  <printOptions horizontalCentered="1" verticalCentered="1"/>
  <pageMargins left="0.2" right="0.2" top="0" bottom="0" header="0" footer="0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17"/>
  <sheetViews>
    <sheetView rightToLeft="1" view="pageBreakPreview" zoomScale="60" zoomScaleNormal="70" workbookViewId="0">
      <selection activeCell="L8" sqref="L8:P8"/>
    </sheetView>
  </sheetViews>
  <sheetFormatPr defaultRowHeight="21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20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</row>
    <row r="3" spans="2:32" ht="39">
      <c r="B3" s="120" t="s">
        <v>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</row>
    <row r="4" spans="2:32" ht="39">
      <c r="B4" s="120" t="s">
        <v>177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</row>
    <row r="5" spans="2:32" s="2" customFormat="1" ht="30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2" s="2" customFormat="1" ht="30">
      <c r="B6" s="13" t="s">
        <v>104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2" s="15" customFormat="1">
      <c r="B8" s="110" t="s">
        <v>33</v>
      </c>
      <c r="C8" s="110" t="s">
        <v>33</v>
      </c>
      <c r="D8" s="110" t="s">
        <v>33</v>
      </c>
      <c r="E8" s="110" t="s">
        <v>33</v>
      </c>
      <c r="F8" s="110" t="s">
        <v>33</v>
      </c>
      <c r="G8" s="110" t="s">
        <v>33</v>
      </c>
      <c r="H8" s="110" t="s">
        <v>33</v>
      </c>
      <c r="I8" s="110" t="s">
        <v>33</v>
      </c>
      <c r="J8" s="110" t="s">
        <v>33</v>
      </c>
      <c r="L8" s="110" t="s">
        <v>154</v>
      </c>
      <c r="M8" s="110" t="s">
        <v>3</v>
      </c>
      <c r="N8" s="110" t="s">
        <v>3</v>
      </c>
      <c r="O8" s="110" t="s">
        <v>3</v>
      </c>
      <c r="P8" s="110" t="s">
        <v>3</v>
      </c>
      <c r="R8" s="110" t="s">
        <v>4</v>
      </c>
      <c r="S8" s="110" t="s">
        <v>4</v>
      </c>
      <c r="T8" s="110" t="s">
        <v>4</v>
      </c>
      <c r="U8" s="110" t="s">
        <v>4</v>
      </c>
      <c r="V8" s="110" t="s">
        <v>4</v>
      </c>
      <c r="W8" s="110" t="s">
        <v>4</v>
      </c>
      <c r="X8" s="110" t="s">
        <v>4</v>
      </c>
      <c r="Z8" s="110" t="s">
        <v>178</v>
      </c>
      <c r="AA8" s="110" t="s">
        <v>5</v>
      </c>
      <c r="AB8" s="110" t="s">
        <v>5</v>
      </c>
      <c r="AC8" s="110" t="s">
        <v>5</v>
      </c>
      <c r="AD8" s="110" t="s">
        <v>5</v>
      </c>
      <c r="AE8" s="110" t="s">
        <v>5</v>
      </c>
      <c r="AF8" s="110" t="s">
        <v>5</v>
      </c>
    </row>
    <row r="9" spans="2:32" s="15" customFormat="1">
      <c r="B9" s="111" t="s">
        <v>34</v>
      </c>
      <c r="C9" s="22"/>
      <c r="D9" s="111" t="s">
        <v>97</v>
      </c>
      <c r="E9" s="22"/>
      <c r="F9" s="111" t="s">
        <v>26</v>
      </c>
      <c r="G9" s="22"/>
      <c r="H9" s="111" t="s">
        <v>35</v>
      </c>
      <c r="I9" s="22"/>
      <c r="J9" s="111" t="s">
        <v>23</v>
      </c>
      <c r="L9" s="111" t="s">
        <v>6</v>
      </c>
      <c r="M9" s="22"/>
      <c r="N9" s="111" t="s">
        <v>7</v>
      </c>
      <c r="O9" s="22"/>
      <c r="P9" s="111" t="s">
        <v>8</v>
      </c>
      <c r="R9" s="111" t="s">
        <v>9</v>
      </c>
      <c r="S9" s="111" t="s">
        <v>9</v>
      </c>
      <c r="T9" s="111" t="s">
        <v>9</v>
      </c>
      <c r="U9" s="22"/>
      <c r="V9" s="111" t="s">
        <v>10</v>
      </c>
      <c r="W9" s="111" t="s">
        <v>10</v>
      </c>
      <c r="X9" s="111" t="s">
        <v>10</v>
      </c>
      <c r="Z9" s="111" t="s">
        <v>6</v>
      </c>
      <c r="AA9" s="22"/>
      <c r="AB9" s="111" t="s">
        <v>7</v>
      </c>
      <c r="AC9" s="22"/>
      <c r="AD9" s="111" t="s">
        <v>8</v>
      </c>
      <c r="AE9" s="22"/>
      <c r="AF9" s="111" t="s">
        <v>36</v>
      </c>
    </row>
    <row r="10" spans="2:32" s="15" customFormat="1" ht="45.75" customHeight="1">
      <c r="B10" s="112" t="s">
        <v>34</v>
      </c>
      <c r="C10" s="23"/>
      <c r="D10" s="112" t="s">
        <v>25</v>
      </c>
      <c r="E10" s="23"/>
      <c r="F10" s="112" t="s">
        <v>26</v>
      </c>
      <c r="G10" s="23"/>
      <c r="H10" s="112" t="s">
        <v>35</v>
      </c>
      <c r="I10" s="23"/>
      <c r="J10" s="112" t="s">
        <v>23</v>
      </c>
      <c r="L10" s="112" t="s">
        <v>6</v>
      </c>
      <c r="M10" s="23"/>
      <c r="N10" s="112" t="s">
        <v>7</v>
      </c>
      <c r="O10" s="23"/>
      <c r="P10" s="112" t="s">
        <v>8</v>
      </c>
      <c r="R10" s="112" t="s">
        <v>6</v>
      </c>
      <c r="S10" s="23"/>
      <c r="T10" s="112" t="s">
        <v>7</v>
      </c>
      <c r="U10" s="23"/>
      <c r="V10" s="112" t="s">
        <v>6</v>
      </c>
      <c r="W10" s="23"/>
      <c r="X10" s="112" t="s">
        <v>13</v>
      </c>
      <c r="Z10" s="112" t="s">
        <v>6</v>
      </c>
      <c r="AA10" s="23"/>
      <c r="AB10" s="112" t="s">
        <v>7</v>
      </c>
      <c r="AC10" s="23"/>
      <c r="AD10" s="112" t="s">
        <v>8</v>
      </c>
      <c r="AE10" s="23"/>
      <c r="AF10" s="112" t="s">
        <v>36</v>
      </c>
    </row>
    <row r="11" spans="2:32" ht="30.75"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spans="2:32" ht="31.5" thickBot="1">
      <c r="B12" s="121" t="s">
        <v>88</v>
      </c>
      <c r="C12" s="121"/>
      <c r="D12" s="121"/>
      <c r="E12" s="121"/>
      <c r="F12" s="121"/>
      <c r="G12" s="121"/>
      <c r="H12" s="121"/>
      <c r="I12" s="121"/>
      <c r="J12" s="121"/>
      <c r="L12" s="81">
        <f>SUM(L11:L11)</f>
        <v>0</v>
      </c>
      <c r="M12" s="80"/>
      <c r="N12" s="81">
        <f>SUM(N11:N11)</f>
        <v>0</v>
      </c>
      <c r="O12" s="80"/>
      <c r="P12" s="81">
        <f>SUM(P11:P11)</f>
        <v>0</v>
      </c>
      <c r="Q12" s="80"/>
      <c r="R12" s="81"/>
      <c r="S12" s="80"/>
      <c r="T12" s="81"/>
      <c r="U12" s="80"/>
      <c r="V12" s="81">
        <f>SUM(V11:V11)</f>
        <v>0</v>
      </c>
      <c r="W12" s="80"/>
      <c r="X12" s="81">
        <f>SUM(X11:X11)</f>
        <v>0</v>
      </c>
      <c r="Y12" s="80"/>
      <c r="Z12" s="81"/>
      <c r="AA12" s="80"/>
      <c r="AB12" s="81"/>
      <c r="AC12" s="80"/>
      <c r="AD12" s="81"/>
      <c r="AE12" s="80"/>
      <c r="AF12" s="81"/>
    </row>
    <row r="13" spans="2:32" ht="21.75" thickTop="1"/>
    <row r="17" spans="16:16" ht="33">
      <c r="P17" s="57">
        <v>5</v>
      </c>
    </row>
  </sheetData>
  <mergeCells count="26"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5"/>
  <sheetViews>
    <sheetView rightToLeft="1" view="pageBreakPreview" zoomScale="85" zoomScaleNormal="100" zoomScaleSheetLayoutView="85" workbookViewId="0">
      <selection activeCell="L15" sqref="L15"/>
    </sheetView>
  </sheetViews>
  <sheetFormatPr defaultRowHeight="21"/>
  <cols>
    <col min="1" max="1" width="4" style="2" customWidth="1"/>
    <col min="2" max="2" width="21.7109375" style="2" customWidth="1"/>
    <col min="3" max="3" width="1" style="2" customWidth="1"/>
    <col min="4" max="4" width="25.7109375" style="2" customWidth="1"/>
    <col min="5" max="5" width="1" style="2" customWidth="1"/>
    <col min="6" max="6" width="17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7.140625" style="2" customWidth="1"/>
    <col min="11" max="11" width="1" style="2" customWidth="1"/>
    <col min="12" max="12" width="17.140625" style="2" bestFit="1" customWidth="1"/>
    <col min="13" max="13" width="1" style="2" customWidth="1"/>
    <col min="14" max="14" width="17.85546875" style="2" customWidth="1"/>
    <col min="15" max="15" width="1" style="2" customWidth="1"/>
    <col min="16" max="16" width="17.5703125" style="2" bestFit="1" customWidth="1"/>
    <col min="17" max="17" width="1" style="2" customWidth="1"/>
    <col min="18" max="18" width="16.285156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2:28" ht="30"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2:28" ht="30">
      <c r="B4" s="108" t="s">
        <v>177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</row>
    <row r="5" spans="2:28" ht="30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>
      <c r="B6" s="13" t="s">
        <v>105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s="4" customFormat="1" ht="30" customHeight="1">
      <c r="B8" s="109" t="s">
        <v>37</v>
      </c>
      <c r="D8" s="110" t="s">
        <v>38</v>
      </c>
      <c r="E8" s="110" t="s">
        <v>38</v>
      </c>
      <c r="F8" s="110" t="s">
        <v>38</v>
      </c>
      <c r="G8" s="110" t="s">
        <v>38</v>
      </c>
      <c r="H8" s="110" t="s">
        <v>38</v>
      </c>
      <c r="I8" s="110" t="s">
        <v>38</v>
      </c>
      <c r="J8" s="110" t="s">
        <v>38</v>
      </c>
      <c r="L8" s="73" t="s">
        <v>154</v>
      </c>
      <c r="N8" s="110" t="s">
        <v>4</v>
      </c>
      <c r="O8" s="110" t="s">
        <v>4</v>
      </c>
      <c r="P8" s="110" t="s">
        <v>4</v>
      </c>
      <c r="R8" s="110" t="s">
        <v>178</v>
      </c>
      <c r="S8" s="110" t="s">
        <v>5</v>
      </c>
      <c r="T8" s="110" t="s">
        <v>5</v>
      </c>
    </row>
    <row r="9" spans="2:28" s="4" customFormat="1" ht="47.25" customHeight="1">
      <c r="B9" s="125" t="s">
        <v>37</v>
      </c>
      <c r="D9" s="123" t="s">
        <v>39</v>
      </c>
      <c r="E9" s="39"/>
      <c r="F9" s="123" t="s">
        <v>40</v>
      </c>
      <c r="G9" s="39"/>
      <c r="H9" s="123" t="s">
        <v>41</v>
      </c>
      <c r="I9" s="39"/>
      <c r="J9" s="123" t="s">
        <v>26</v>
      </c>
      <c r="L9" s="123" t="s">
        <v>42</v>
      </c>
      <c r="N9" s="123" t="s">
        <v>43</v>
      </c>
      <c r="O9" s="39"/>
      <c r="P9" s="123" t="s">
        <v>44</v>
      </c>
      <c r="R9" s="123" t="s">
        <v>42</v>
      </c>
      <c r="S9" s="39"/>
      <c r="T9" s="124" t="s">
        <v>36</v>
      </c>
    </row>
    <row r="10" spans="2:28" s="4" customFormat="1">
      <c r="B10" s="5" t="s">
        <v>135</v>
      </c>
      <c r="C10" s="104"/>
      <c r="D10" s="28" t="s">
        <v>136</v>
      </c>
      <c r="E10" s="104"/>
      <c r="F10" s="5" t="s">
        <v>45</v>
      </c>
      <c r="G10" s="104"/>
      <c r="H10" s="5" t="s">
        <v>137</v>
      </c>
      <c r="I10" s="104"/>
      <c r="J10" s="105">
        <v>0</v>
      </c>
      <c r="K10" s="104"/>
      <c r="L10" s="29">
        <v>25195527074</v>
      </c>
      <c r="M10" s="29"/>
      <c r="N10" s="29">
        <v>208405130800</v>
      </c>
      <c r="O10" s="29"/>
      <c r="P10" s="29">
        <v>212819958612</v>
      </c>
      <c r="Q10" s="29"/>
      <c r="R10" s="29">
        <v>20780699262</v>
      </c>
      <c r="S10" s="5"/>
      <c r="T10" s="45">
        <f>R10/'سرمایه گذاری ها'!$O$19</f>
        <v>2.2314320140305721E-2</v>
      </c>
    </row>
    <row r="11" spans="2:28" s="4" customFormat="1">
      <c r="B11" s="5" t="s">
        <v>49</v>
      </c>
      <c r="C11" s="104"/>
      <c r="D11" s="28" t="s">
        <v>50</v>
      </c>
      <c r="E11" s="104"/>
      <c r="F11" s="5" t="s">
        <v>45</v>
      </c>
      <c r="G11" s="104"/>
      <c r="H11" s="5" t="s">
        <v>51</v>
      </c>
      <c r="I11" s="104"/>
      <c r="J11" s="105">
        <v>0</v>
      </c>
      <c r="K11" s="104"/>
      <c r="L11" s="29">
        <v>975000</v>
      </c>
      <c r="M11" s="29"/>
      <c r="N11" s="29">
        <v>4140</v>
      </c>
      <c r="O11" s="29"/>
      <c r="P11" s="29">
        <v>0</v>
      </c>
      <c r="Q11" s="29"/>
      <c r="R11" s="29">
        <v>979140</v>
      </c>
      <c r="S11" s="5"/>
      <c r="T11" s="45">
        <f>R11/'سرمایه گذاری ها'!$O$19</f>
        <v>1.0514007804411168E-6</v>
      </c>
    </row>
    <row r="12" spans="2:28" s="4" customFormat="1">
      <c r="B12" s="5" t="s">
        <v>46</v>
      </c>
      <c r="C12" s="104"/>
      <c r="D12" s="28" t="s">
        <v>47</v>
      </c>
      <c r="E12" s="104"/>
      <c r="F12" s="5" t="s">
        <v>45</v>
      </c>
      <c r="G12" s="104"/>
      <c r="H12" s="5" t="s">
        <v>48</v>
      </c>
      <c r="I12" s="104"/>
      <c r="J12" s="105">
        <v>0</v>
      </c>
      <c r="K12" s="104"/>
      <c r="L12" s="29">
        <v>818100</v>
      </c>
      <c r="M12" s="29"/>
      <c r="N12" s="29">
        <v>4700003185</v>
      </c>
      <c r="O12" s="29"/>
      <c r="P12" s="29">
        <v>4700068100</v>
      </c>
      <c r="Q12" s="29"/>
      <c r="R12" s="29">
        <v>753185</v>
      </c>
      <c r="S12" s="5"/>
      <c r="T12" s="45">
        <f>R12/'سرمایه گذاری ها'!$O$19</f>
        <v>8.0877024410864907E-7</v>
      </c>
    </row>
    <row r="13" spans="2:28" s="4" customFormat="1">
      <c r="B13" s="5"/>
      <c r="C13" s="5"/>
      <c r="D13" s="28"/>
      <c r="E13" s="5"/>
      <c r="F13" s="5"/>
      <c r="G13" s="5"/>
      <c r="H13" s="5"/>
      <c r="I13" s="5"/>
      <c r="J13" s="29"/>
      <c r="K13" s="5"/>
      <c r="L13" s="29"/>
      <c r="M13" s="5"/>
      <c r="N13" s="29"/>
      <c r="O13" s="5"/>
      <c r="P13" s="29"/>
      <c r="Q13" s="5"/>
      <c r="R13" s="29"/>
      <c r="S13" s="5"/>
      <c r="T13" s="45"/>
    </row>
    <row r="14" spans="2:28" ht="27" thickBot="1">
      <c r="B14" s="122" t="s">
        <v>88</v>
      </c>
      <c r="C14" s="122"/>
      <c r="D14" s="122"/>
      <c r="E14" s="122"/>
      <c r="F14" s="122"/>
      <c r="G14" s="122"/>
      <c r="H14" s="122"/>
      <c r="I14" s="122"/>
      <c r="J14" s="122"/>
      <c r="L14" s="9">
        <f>SUM(L10:L13)</f>
        <v>25197320174</v>
      </c>
      <c r="N14" s="9">
        <f>SUM(N10:N13)</f>
        <v>213105138125</v>
      </c>
      <c r="P14" s="9">
        <f>SUM(P10:P13)</f>
        <v>217520026712</v>
      </c>
      <c r="R14" s="9">
        <f>SUM(R10:R13)</f>
        <v>20782431587</v>
      </c>
      <c r="T14" s="66">
        <f>SUM(T10:T13)</f>
        <v>2.2316180311330272E-2</v>
      </c>
    </row>
    <row r="15" spans="2:28" ht="21.75" thickTop="1"/>
    <row r="25" spans="10:10" ht="33">
      <c r="J25" s="57">
        <v>6</v>
      </c>
    </row>
  </sheetData>
  <sortState xmlns:xlrd2="http://schemas.microsoft.com/office/spreadsheetml/2017/richdata2" ref="B10:U12">
    <sortCondition descending="1" ref="R10:R12"/>
  </sortState>
  <mergeCells count="17">
    <mergeCell ref="D8:J8"/>
    <mergeCell ref="B2:T2"/>
    <mergeCell ref="B3:T3"/>
    <mergeCell ref="B4:T4"/>
    <mergeCell ref="B14:J14"/>
    <mergeCell ref="R9"/>
    <mergeCell ref="T9"/>
    <mergeCell ref="R8:T8"/>
    <mergeCell ref="L9"/>
    <mergeCell ref="N9"/>
    <mergeCell ref="P9"/>
    <mergeCell ref="N8:P8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1"/>
  <sheetViews>
    <sheetView rightToLeft="1" view="pageBreakPreview" topLeftCell="A4" zoomScale="60" zoomScaleNormal="100" workbookViewId="0">
      <selection activeCell="B9" sqref="B9:N9"/>
    </sheetView>
  </sheetViews>
  <sheetFormatPr defaultRowHeight="21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2:28" ht="30"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2:28" ht="30">
      <c r="B4" s="108" t="s">
        <v>177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2:28" ht="117" customHeight="1"/>
    <row r="6" spans="2:28" s="2" customFormat="1" ht="30">
      <c r="B6" s="13" t="s">
        <v>107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65.25" customHeight="1">
      <c r="B7" s="127" t="s">
        <v>96</v>
      </c>
      <c r="D7" s="108" t="s">
        <v>178</v>
      </c>
      <c r="E7" s="108" t="s">
        <v>5</v>
      </c>
      <c r="F7" s="108" t="s">
        <v>5</v>
      </c>
      <c r="G7" s="108" t="s">
        <v>5</v>
      </c>
      <c r="H7" s="108" t="s">
        <v>5</v>
      </c>
      <c r="I7" s="108" t="s">
        <v>5</v>
      </c>
      <c r="J7" s="108" t="s">
        <v>5</v>
      </c>
      <c r="K7" s="108" t="s">
        <v>5</v>
      </c>
      <c r="L7" s="108" t="s">
        <v>5</v>
      </c>
      <c r="M7" s="108" t="s">
        <v>5</v>
      </c>
      <c r="N7" s="108" t="s">
        <v>5</v>
      </c>
    </row>
    <row r="8" spans="2:28" ht="30">
      <c r="B8" s="127" t="s">
        <v>2</v>
      </c>
      <c r="D8" s="126" t="s">
        <v>6</v>
      </c>
      <c r="E8" s="24"/>
      <c r="F8" s="126" t="s">
        <v>28</v>
      </c>
      <c r="G8" s="24"/>
      <c r="H8" s="126" t="s">
        <v>29</v>
      </c>
      <c r="I8" s="24"/>
      <c r="J8" s="126" t="s">
        <v>30</v>
      </c>
      <c r="K8" s="24"/>
      <c r="L8" s="126" t="s">
        <v>31</v>
      </c>
      <c r="M8" s="24"/>
      <c r="N8" s="126" t="s">
        <v>32</v>
      </c>
    </row>
    <row r="9" spans="2:28">
      <c r="D9" s="70"/>
      <c r="E9" s="70"/>
      <c r="F9" s="70"/>
      <c r="G9" s="70"/>
      <c r="H9" s="70"/>
      <c r="I9" s="70"/>
      <c r="J9" s="102"/>
      <c r="K9" s="70"/>
      <c r="L9" s="70"/>
      <c r="M9" s="70"/>
      <c r="N9" s="70"/>
    </row>
    <row r="10" spans="2:28" ht="22.5" thickBot="1">
      <c r="B10" s="2" t="s">
        <v>88</v>
      </c>
      <c r="D10" s="71">
        <f>SUM(D9)</f>
        <v>0</v>
      </c>
      <c r="E10" s="70"/>
      <c r="F10" s="71">
        <f>SUM(F9)</f>
        <v>0</v>
      </c>
      <c r="G10" s="70"/>
      <c r="H10" s="71">
        <f>SUM(H9)</f>
        <v>0</v>
      </c>
      <c r="I10" s="70"/>
      <c r="J10" s="101">
        <f>SUM(J9)</f>
        <v>0</v>
      </c>
      <c r="K10" s="70"/>
      <c r="L10" s="71">
        <f>SUM(L9)</f>
        <v>0</v>
      </c>
      <c r="M10" s="70"/>
      <c r="N10" s="71"/>
    </row>
    <row r="11" spans="2:28" ht="21.75" thickTop="1"/>
    <row r="21" spans="8:8" ht="30">
      <c r="H21" s="58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B17"/>
  <sheetViews>
    <sheetView rightToLeft="1" view="pageBreakPreview" topLeftCell="A3" zoomScaleNormal="100" zoomScaleSheetLayoutView="100" workbookViewId="0">
      <selection activeCell="D13" sqref="D13"/>
    </sheetView>
  </sheetViews>
  <sheetFormatPr defaultRowHeight="21"/>
  <cols>
    <col min="1" max="1" width="2.5703125" style="2" customWidth="1"/>
    <col min="2" max="2" width="25.855468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>
      <c r="B2" s="108" t="s">
        <v>0</v>
      </c>
      <c r="C2" s="108"/>
      <c r="D2" s="108"/>
      <c r="E2" s="108"/>
      <c r="F2" s="108"/>
      <c r="G2" s="108"/>
      <c r="H2" s="108"/>
    </row>
    <row r="3" spans="1:28" ht="30">
      <c r="B3" s="108" t="s">
        <v>52</v>
      </c>
      <c r="C3" s="108"/>
      <c r="D3" s="108"/>
      <c r="E3" s="108"/>
      <c r="F3" s="108"/>
      <c r="G3" s="108"/>
      <c r="H3" s="108"/>
    </row>
    <row r="4" spans="1:28" ht="30">
      <c r="B4" s="108" t="s">
        <v>177</v>
      </c>
      <c r="C4" s="108"/>
      <c r="D4" s="108"/>
      <c r="E4" s="108"/>
      <c r="F4" s="108"/>
      <c r="G4" s="108"/>
      <c r="H4" s="108"/>
    </row>
    <row r="5" spans="1:28" ht="143.25" customHeight="1"/>
    <row r="6" spans="1:28" ht="30">
      <c r="A6" s="2" t="s">
        <v>106</v>
      </c>
      <c r="B6" s="13" t="s">
        <v>108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0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s="4" customFormat="1" ht="51" customHeight="1">
      <c r="B8" s="128" t="s">
        <v>56</v>
      </c>
      <c r="C8" s="42"/>
      <c r="D8" s="128" t="s">
        <v>42</v>
      </c>
      <c r="E8" s="42"/>
      <c r="F8" s="128" t="s">
        <v>75</v>
      </c>
      <c r="G8" s="42"/>
      <c r="H8" s="128" t="s">
        <v>12</v>
      </c>
    </row>
    <row r="9" spans="1:28" s="4" customFormat="1">
      <c r="B9" s="4" t="s">
        <v>86</v>
      </c>
      <c r="C9" s="104"/>
      <c r="D9" s="67">
        <v>195185511</v>
      </c>
      <c r="E9" s="104"/>
      <c r="F9" s="45">
        <f>D9/$D$12</f>
        <v>-4.7066045147893532E-3</v>
      </c>
      <c r="G9" s="6"/>
      <c r="H9" s="45">
        <f>D9/'سرمایه گذاری ها'!$O$19</f>
        <v>2.0959025123700207E-4</v>
      </c>
    </row>
    <row r="10" spans="1:28" s="4" customFormat="1">
      <c r="B10" s="4" t="s">
        <v>87</v>
      </c>
      <c r="C10" s="104"/>
      <c r="D10" s="67">
        <v>1066022</v>
      </c>
      <c r="E10" s="104"/>
      <c r="F10" s="45">
        <f>D10/$D$12</f>
        <v>-2.5705514371221826E-5</v>
      </c>
      <c r="G10" s="6"/>
      <c r="H10" s="45">
        <f>D10/'سرمایه گذاری ها'!$O$19</f>
        <v>1.1446946940860351E-6</v>
      </c>
    </row>
    <row r="11" spans="1:28" s="4" customFormat="1">
      <c r="B11" s="4" t="s">
        <v>85</v>
      </c>
      <c r="C11" s="104"/>
      <c r="D11" s="67">
        <v>-41666808574</v>
      </c>
      <c r="E11" s="104"/>
      <c r="F11" s="45">
        <f>D11/$D$12</f>
        <v>1.0047323100291605</v>
      </c>
      <c r="G11" s="6"/>
      <c r="H11" s="45">
        <f>D11/'سرمایه گذاری ها'!$O$19</f>
        <v>-4.4741829619047553E-2</v>
      </c>
    </row>
    <row r="12" spans="1:28" ht="21.75" thickBot="1">
      <c r="B12" s="30" t="s">
        <v>88</v>
      </c>
      <c r="D12" s="9">
        <f>SUM(D9:D11)</f>
        <v>-41470557041</v>
      </c>
      <c r="F12" s="66">
        <f>SUM(F9:F11)</f>
        <v>1</v>
      </c>
      <c r="G12" s="44"/>
      <c r="H12" s="66">
        <f>SUM(H9:H11)</f>
        <v>-4.4531094673116466E-2</v>
      </c>
    </row>
    <row r="13" spans="1:28" ht="21.75" thickTop="1"/>
    <row r="17" spans="4:4" ht="30">
      <c r="D17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Fatemeh Mohamadinezhad</cp:lastModifiedBy>
  <cp:lastPrinted>2023-06-25T08:24:37Z</cp:lastPrinted>
  <dcterms:created xsi:type="dcterms:W3CDTF">2021-12-28T12:49:50Z</dcterms:created>
  <dcterms:modified xsi:type="dcterms:W3CDTF">2023-06-26T05:21:20Z</dcterms:modified>
</cp:coreProperties>
</file>