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اردیبهشت\ارمغان\"/>
    </mc:Choice>
  </mc:AlternateContent>
  <xr:revisionPtr revIDLastSave="0" documentId="13_ncr:1_{B62250EC-107F-4692-9B9D-2E056C2ABB2F}" xr6:coauthVersionLast="47" xr6:coauthVersionMax="47" xr10:uidLastSave="{00000000-0000-0000-0000-000000000000}"/>
  <bookViews>
    <workbookView xWindow="-120" yWindow="-120" windowWidth="29040" windowHeight="15840" firstSheet="11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رمایه‌گذاری در سهام" sheetId="11" r:id="rId10"/>
    <sheet name="درآمد سود سهام" sheetId="8" r:id="rId11"/>
    <sheet name="درآمد ناشی از تغییر قیمت اوراق" sheetId="9" r:id="rId12"/>
    <sheet name="درآمد ناشی از فروش" sheetId="10" r:id="rId13"/>
    <sheet name="سرمایه‌گذاری در اوراق بهادار" sheetId="12" r:id="rId14"/>
    <sheet name="درآمد سپرده بانکی" sheetId="13" r:id="rId15"/>
    <sheet name="سود اوراق بهادار و سپرده بانکی" sheetId="7" r:id="rId16"/>
    <sheet name="سایر درآمدها" sheetId="14" r:id="rId17"/>
  </sheets>
  <definedNames>
    <definedName name="_xlnm.Print_Area" localSheetId="0">'صفحه اول '!$A$1:$L$54</definedName>
  </definedNames>
  <calcPr calcId="181029"/>
</workbook>
</file>

<file path=xl/calcChain.xml><?xml version="1.0" encoding="utf-8"?>
<calcChain xmlns="http://schemas.openxmlformats.org/spreadsheetml/2006/main">
  <c r="H12" i="15" l="1"/>
  <c r="R16" i="3"/>
  <c r="P16" i="3"/>
  <c r="AJ16" i="3"/>
  <c r="AH16" i="3"/>
  <c r="AD16" i="3"/>
  <c r="D15" i="14"/>
  <c r="F15" i="14"/>
  <c r="J16" i="7"/>
  <c r="N16" i="7"/>
  <c r="P16" i="7"/>
  <c r="T16" i="7"/>
  <c r="F14" i="13"/>
  <c r="J14" i="13"/>
  <c r="D15" i="12"/>
  <c r="F15" i="12"/>
  <c r="J15" i="12"/>
  <c r="L15" i="12"/>
  <c r="N15" i="12"/>
  <c r="R15" i="12"/>
  <c r="F25" i="10"/>
  <c r="H25" i="10"/>
  <c r="J25" i="10"/>
  <c r="L25" i="10"/>
  <c r="N25" i="10"/>
  <c r="P25" i="10"/>
  <c r="R25" i="10"/>
  <c r="D42" i="9"/>
  <c r="F42" i="9"/>
  <c r="H42" i="9"/>
  <c r="J42" i="9"/>
  <c r="L42" i="9"/>
  <c r="N42" i="9"/>
  <c r="P42" i="9"/>
  <c r="R42" i="9"/>
  <c r="F14" i="8" l="1"/>
  <c r="H14" i="8"/>
  <c r="J14" i="8"/>
  <c r="L14" i="8"/>
  <c r="N14" i="8"/>
  <c r="P14" i="8"/>
  <c r="R14" i="8"/>
  <c r="T14" i="8"/>
  <c r="F47" i="11"/>
  <c r="H47" i="11"/>
  <c r="L47" i="11"/>
  <c r="J47" i="11"/>
  <c r="N47" i="11"/>
  <c r="P47" i="11"/>
  <c r="R47" i="11"/>
  <c r="T47" i="11"/>
  <c r="E45" i="1"/>
  <c r="G45" i="1"/>
  <c r="I45" i="1"/>
  <c r="K45" i="1"/>
  <c r="M45" i="1"/>
  <c r="O45" i="1"/>
  <c r="Q45" i="1"/>
  <c r="S45" i="1"/>
  <c r="U45" i="1"/>
  <c r="W45" i="1"/>
  <c r="Y45" i="1"/>
  <c r="F45" i="1"/>
  <c r="H45" i="1"/>
  <c r="J45" i="1"/>
  <c r="L45" i="1"/>
  <c r="N45" i="1"/>
  <c r="P45" i="1"/>
  <c r="R45" i="1"/>
  <c r="T45" i="1"/>
  <c r="V45" i="1"/>
  <c r="X45" i="1"/>
  <c r="L14" i="6" l="1"/>
  <c r="N14" i="6"/>
  <c r="P14" i="6"/>
  <c r="R14" i="6"/>
  <c r="P15" i="12" l="1"/>
  <c r="D47" i="11"/>
  <c r="V47" i="11"/>
  <c r="D12" i="15"/>
  <c r="F9" i="15" s="1"/>
  <c r="T16" i="3"/>
  <c r="X16" i="3"/>
  <c r="J10" i="4"/>
  <c r="L10" i="4"/>
  <c r="H10" i="4"/>
  <c r="F10" i="4"/>
  <c r="D10" i="4"/>
  <c r="H15" i="12"/>
  <c r="Z45" i="1"/>
  <c r="X12" i="5"/>
  <c r="V12" i="5"/>
  <c r="P12" i="5"/>
  <c r="N12" i="5"/>
  <c r="L12" i="5"/>
  <c r="V16" i="3"/>
  <c r="F11" i="15" l="1"/>
  <c r="F10" i="15"/>
  <c r="Q16" i="3"/>
  <c r="S16" i="3"/>
  <c r="U16" i="3"/>
  <c r="W16" i="3"/>
  <c r="Y16" i="3"/>
  <c r="Z16" i="3"/>
  <c r="AA16" i="3"/>
  <c r="AB16" i="3"/>
  <c r="AC16" i="3"/>
  <c r="AE16" i="3"/>
  <c r="AG16" i="3"/>
  <c r="E12" i="16"/>
  <c r="I12" i="16" l="1"/>
  <c r="K12" i="16"/>
  <c r="M12" i="16"/>
  <c r="L16" i="7"/>
  <c r="R16" i="7"/>
  <c r="M13" i="16"/>
  <c r="K13" i="16"/>
  <c r="I13" i="16"/>
  <c r="O16" i="16"/>
  <c r="M16" i="16"/>
  <c r="K16" i="16"/>
  <c r="I16" i="16"/>
  <c r="G16" i="16"/>
  <c r="E16" i="16"/>
  <c r="O14" i="16"/>
  <c r="M14" i="16"/>
  <c r="K14" i="16"/>
  <c r="I14" i="16"/>
  <c r="G14" i="16"/>
  <c r="E14" i="16"/>
  <c r="O12" i="16"/>
  <c r="G12" i="16"/>
  <c r="P19" i="16"/>
  <c r="N19" i="16"/>
  <c r="L19" i="16"/>
  <c r="J19" i="16"/>
  <c r="H19" i="16"/>
  <c r="F19" i="16"/>
  <c r="D19" i="16"/>
  <c r="I19" i="16" l="1"/>
  <c r="K19" i="16"/>
  <c r="O13" i="16"/>
  <c r="O19" i="16" s="1"/>
  <c r="M19" i="16"/>
  <c r="E13" i="16"/>
  <c r="E19" i="16" s="1"/>
  <c r="AA13" i="1" l="1"/>
  <c r="AA18" i="1"/>
  <c r="AA22" i="1"/>
  <c r="AA26" i="1"/>
  <c r="AA30" i="1"/>
  <c r="AA34" i="1"/>
  <c r="AA38" i="1"/>
  <c r="AA42" i="1"/>
  <c r="AA21" i="1"/>
  <c r="AA25" i="1"/>
  <c r="AA37" i="1"/>
  <c r="AA14" i="1"/>
  <c r="AA19" i="1"/>
  <c r="AA23" i="1"/>
  <c r="AA27" i="1"/>
  <c r="AA31" i="1"/>
  <c r="AA35" i="1"/>
  <c r="AA39" i="1"/>
  <c r="AA43" i="1"/>
  <c r="AA17" i="1"/>
  <c r="AA33" i="1"/>
  <c r="AA15" i="1"/>
  <c r="AA16" i="1"/>
  <c r="AA20" i="1"/>
  <c r="AA24" i="1"/>
  <c r="AA28" i="1"/>
  <c r="AA32" i="1"/>
  <c r="AA36" i="1"/>
  <c r="AA40" i="1"/>
  <c r="AA44" i="1"/>
  <c r="AA12" i="1"/>
  <c r="AA29" i="1"/>
  <c r="AA41" i="1"/>
  <c r="T10" i="6"/>
  <c r="T12" i="6"/>
  <c r="T11" i="6"/>
  <c r="AL14" i="3"/>
  <c r="AL12" i="3"/>
  <c r="AL13" i="3"/>
  <c r="H9" i="15"/>
  <c r="AL11" i="3"/>
  <c r="AA11" i="1"/>
  <c r="H11" i="15"/>
  <c r="H10" i="15"/>
  <c r="Q19" i="16"/>
  <c r="Q13" i="16"/>
  <c r="G13" i="16"/>
  <c r="G19" i="16" s="1"/>
  <c r="Q12" i="16"/>
  <c r="Q16" i="16"/>
  <c r="Q15" i="16"/>
  <c r="Q17" i="16"/>
  <c r="Q14" i="16"/>
  <c r="AA45" i="1" l="1"/>
  <c r="AL16" i="3"/>
  <c r="T14" i="6"/>
  <c r="AM16" i="3"/>
  <c r="F12" i="15"/>
</calcChain>
</file>

<file path=xl/sharedStrings.xml><?xml version="1.0" encoding="utf-8"?>
<sst xmlns="http://schemas.openxmlformats.org/spreadsheetml/2006/main" count="728" uniqueCount="171">
  <si>
    <t>صندوق سرمایه‌گذاری مشترک گنجینه ارمغان الماس</t>
  </si>
  <si>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</si>
  <si>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</si>
  <si>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</si>
  <si>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</si>
  <si>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</si>
  <si>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</si>
  <si>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</si>
  <si>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</si>
  <si>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</si>
  <si>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</si>
  <si>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</si>
  <si>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</si>
  <si>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</si>
  <si>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</si>
  <si>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</si>
  <si>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</si>
  <si>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</si>
  <si>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</si>
  <si>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</si>
  <si>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</si>
  <si>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</si>
  <si>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</si>
  <si>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</si>
  <si>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</si>
  <si>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</si>
  <si>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</si>
  <si>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</si>
  <si>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</si>
  <si>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</si>
  <si>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</si>
  <si>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</si>
  <si>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</si>
  <si>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</si>
  <si>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</si>
  <si>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</si>
  <si>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</si>
  <si>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</si>
  <si>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</si>
  <si>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</si>
  <si>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</si>
  <si>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</si>
  <si>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</si>
  <si>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</si>
  <si>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</si>
  <si>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</si>
  <si>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</si>
  <si>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47000952860609</t>
  </si>
  <si>
    <t>1398/05/27</t>
  </si>
  <si>
    <t>بانک آینده بخارست</t>
  </si>
  <si>
    <t>0203466325003</t>
  </si>
  <si>
    <t>1398/09/17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</si>
  <si>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</si>
  <si>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</si>
  <si>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</si>
  <si>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</si>
  <si>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</si>
  <si>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</si>
  <si>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</si>
  <si>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</si>
  <si>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</si>
  <si>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</si>
  <si>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</si>
  <si>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</si>
  <si>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</si>
  <si>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</si>
  <si>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</si>
  <si>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</si>
  <si>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</si>
  <si>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</si>
  <si>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</si>
  <si>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</si>
  <si>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</si>
  <si>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</si>
  <si>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</si>
  <si>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</si>
  <si>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</si>
  <si>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</si>
  <si>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</si>
  <si>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</si>
  <si>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</si>
  <si>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</si>
  <si>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</si>
  <si>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</si>
  <si>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</si>
  <si>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</si>
  <si>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</si>
  <si>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</si>
  <si>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</si>
  <si>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</si>
  <si>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</si>
  <si>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</si>
  <si>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</si>
  <si>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</si>
  <si>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سپرده های مدت دار</t>
  </si>
  <si>
    <t>سپرده های جاری/ کوتاه مدت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</si>
  <si>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</si>
  <si>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</si>
  <si>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</si>
  <si>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</si>
  <si>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</si>
  <si>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</si>
  <si>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</si>
  <si>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1.3. سرمایه گذاری در اوراق بدهی</t>
  </si>
  <si>
    <t>1.4. سرمایه گذاری در اوراق گواهی سپرده</t>
  </si>
  <si>
    <t>1.5. سرمایه گذاری در سپرده های بانکی</t>
  </si>
  <si>
    <t xml:space="preserve"> </t>
  </si>
  <si>
    <t>2. اوراق بهاداری که ارزش آنها در تاریخ گزارش تعدیل شده اند</t>
  </si>
  <si>
    <t>3. درآمد حاصل از سرمایه گذاری ها</t>
  </si>
  <si>
    <t>3.1. درآمد حاصل سرمایه گذاری در سهام و حق تقدم</t>
  </si>
  <si>
    <t>3.1.1. درآمد حاصل از سود سهام</t>
  </si>
  <si>
    <t>3.1.2. درآمد حاصل از تغییرقیمت سهام و حق تقدم</t>
  </si>
  <si>
    <t>3.3. درآمد حاصل از سپرده های بانکی</t>
  </si>
  <si>
    <t>سیمان فارس و خوزستان</t>
  </si>
  <si>
    <t>3.5.سایردرآمدها</t>
  </si>
  <si>
    <t>3.4.سود اوراق بدهی و سپرده بانکی</t>
  </si>
  <si>
    <t>3.2.درآمد حاصل از سرمایه گذاری در اوراق بدهی</t>
  </si>
  <si>
    <t>مرابحه عام دولت2-ش.خ سایر0212</t>
  </si>
  <si>
    <t>بله</t>
  </si>
  <si>
    <t>1398/12/25</t>
  </si>
  <si>
    <t>1402/12/25</t>
  </si>
  <si>
    <t>صنایع پتروشیمی کرمانشاه</t>
  </si>
  <si>
    <t>پتروشیمی‌شیراز</t>
  </si>
  <si>
    <t>اسنادخزانه-م7بودجه00-030912</t>
  </si>
  <si>
    <t>1400/04/14</t>
  </si>
  <si>
    <t>1403/09/12</t>
  </si>
  <si>
    <t>اسنادخزانه-م4بودجه00-030522</t>
  </si>
  <si>
    <t>سیمان‌فارس‌</t>
  </si>
  <si>
    <t>صنعتی‌ بهشهر</t>
  </si>
  <si>
    <t>پتروشیمی بوعلی سینا</t>
  </si>
  <si>
    <t>پالایش نفت اصفهان</t>
  </si>
  <si>
    <t>داروسازی کاسپین تامین</t>
  </si>
  <si>
    <t>3.1.3. درآمد حاصل از فروش سهام و اوراق</t>
  </si>
  <si>
    <t>پتروشیمی زاگرس</t>
  </si>
  <si>
    <t>شیر پاستوریزه پگاه فارس</t>
  </si>
  <si>
    <t>بانک خاورمیانه نیایش</t>
  </si>
  <si>
    <t>101310810707074763</t>
  </si>
  <si>
    <t>1401/06/30</t>
  </si>
  <si>
    <t>شیر پاستوریزه پگاه گلپایگان</t>
  </si>
  <si>
    <t>الحاوی</t>
  </si>
  <si>
    <t>1400/03/11</t>
  </si>
  <si>
    <t>1403/05/22</t>
  </si>
  <si>
    <t>فروشگاه های زنجیره ای رفاه</t>
  </si>
  <si>
    <t>اقتصادی و خودکفایی آزادگان</t>
  </si>
  <si>
    <t>صنعتی مینو</t>
  </si>
  <si>
    <t>سیمان‌مازندران‌</t>
  </si>
  <si>
    <t>سیمان ساوه</t>
  </si>
  <si>
    <t>سیمان‌هرمزگان‌</t>
  </si>
  <si>
    <t>گواهی اعتبارمولد رفاه0208</t>
  </si>
  <si>
    <t>1401/09/01</t>
  </si>
  <si>
    <t>1402/08/30</t>
  </si>
  <si>
    <t>1402/01/31</t>
  </si>
  <si>
    <t>پمپ‌ سازی‌ ایران‌</t>
  </si>
  <si>
    <t>بین‌ المللی‌ محصولات‌  پارس‌</t>
  </si>
  <si>
    <t>1402/01/30</t>
  </si>
  <si>
    <t>برای ماه منتهی به1402/02/31</t>
  </si>
  <si>
    <t>1402/02/31</t>
  </si>
  <si>
    <t>پالایش نفت بندرعباس</t>
  </si>
  <si>
    <t>کشتیرانی دریای خزر</t>
  </si>
  <si>
    <t>بانک ملت</t>
  </si>
  <si>
    <t>بانک صادرات ایران</t>
  </si>
  <si>
    <t>صنایع فروآلیاژ ایران</t>
  </si>
  <si>
    <t>سایپا</t>
  </si>
  <si>
    <t>صنایع پتروشیمی خلیج فارس</t>
  </si>
  <si>
    <t>ملی‌ صنایع‌ مس‌ ایران‌</t>
  </si>
  <si>
    <t>پتروشیمی پردیس</t>
  </si>
  <si>
    <t>سپنتا</t>
  </si>
  <si>
    <t>بهساز کاشانه تهران</t>
  </si>
  <si>
    <t>کشاورزی و دامپروری فجر اصفهان</t>
  </si>
  <si>
    <t>تولید نیروی برق دماوند</t>
  </si>
  <si>
    <t>1402/02/30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</si>
</sst>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"/>
  </numFmts>
  <fonts count="2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sz val="18"/>
      <name val="B Zar"/>
      <charset val="178"/>
    </font>
    <font>
      <sz val="14"/>
      <name val="B Zar"/>
      <charset val="178"/>
    </font>
    <font>
      <sz val="12"/>
      <name val="B Nazani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1" applyNumberFormat="1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1" applyNumberFormat="1" applyFont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4" xfId="1" applyNumberFormat="1" applyFont="1" applyBorder="1" applyAlignment="1">
      <alignment wrapText="1"/>
    </xf>
    <xf numFmtId="10" fontId="4" fillId="0" borderId="4" xfId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4" fillId="0" borderId="4" xfId="0" applyNumberFormat="1" applyFont="1" applyBorder="1" applyAlignment="1">
      <alignment horizontal="left" vertical="center" wrapText="1" readingOrder="2"/>
    </xf>
    <xf numFmtId="164" fontId="3" fillId="0" borderId="0" xfId="0" applyNumberFormat="1" applyFont="1" applyAlignment="1">
      <alignment horizontal="right" vertical="center" indent="1" readingOrder="2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15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10" fontId="3" fillId="0" borderId="0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10" fontId="15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9" fillId="0" borderId="4" xfId="0" applyFont="1" applyBorder="1" applyAlignment="1">
      <alignment wrapText="1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19" fillId="0" borderId="3" xfId="0" applyFont="1" applyBorder="1" applyAlignment="1">
      <alignment wrapText="1"/>
    </xf>
    <xf numFmtId="0" fontId="19" fillId="0" borderId="0" xfId="0" applyFont="1" applyAlignment="1">
      <alignment wrapText="1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/>
    <xf numFmtId="3" fontId="10" fillId="0" borderId="4" xfId="0" applyNumberFormat="1" applyFont="1" applyBorder="1" applyAlignment="1">
      <alignment horizontal="center" vertical="center"/>
    </xf>
    <xf numFmtId="10" fontId="2" fillId="0" borderId="4" xfId="1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 wrapText="1" readingOrder="2"/>
    </xf>
    <xf numFmtId="0" fontId="20" fillId="0" borderId="0" xfId="0" applyFont="1"/>
    <xf numFmtId="3" fontId="20" fillId="0" borderId="0" xfId="0" applyNumberFormat="1" applyFont="1"/>
    <xf numFmtId="3" fontId="15" fillId="0" borderId="0" xfId="0" applyNumberFormat="1" applyFont="1" applyAlignment="1">
      <alignment horizontal="center"/>
    </xf>
    <xf numFmtId="9" fontId="9" fillId="0" borderId="0" xfId="1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readingOrder="2"/>
    </xf>
    <xf numFmtId="0" fontId="4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38099</xdr:colOff>
      <xdr:row>54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CA8935-0F46-4728-6EF0-B717A1FC9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33101" y="0"/>
          <a:ext cx="7353299" cy="10287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rightToLeft="1" tabSelected="1" view="pageBreakPreview" zoomScaleNormal="100" zoomScaleSheetLayoutView="100" workbookViewId="0">
      <selection activeCell="I15" sqref="I15"/>
    </sheetView>
  </sheetViews>
  <sheetFormatPr defaultRowHeight="15"/>
  <sheetData/>
  <pageMargins left="0.7" right="0.7" top="0.75" bottom="0.75" header="0.3" footer="0.3"/>
  <pageSetup paperSize="9" scale="79" orientation="portrait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49"/>
  <sheetViews>
    <sheetView rightToLeft="1" view="pageBreakPreview" topLeftCell="A25" zoomScale="85" zoomScaleNormal="85" zoomScaleSheetLayoutView="85" workbookViewId="0">
      <selection activeCell="F48" sqref="F48"/>
    </sheetView>
  </sheetViews>
  <sheetFormatPr defaultRowHeight="21"/>
  <cols>
    <col min="1" max="1" width="2.85546875" style="4" customWidth="1"/>
    <col min="2" max="2" width="30" style="4" customWidth="1"/>
    <col min="3" max="3" width="1" style="4" customWidth="1"/>
    <col min="4" max="4" width="15.7109375" style="4" bestFit="1" customWidth="1"/>
    <col min="5" max="5" width="1" style="4" customWidth="1"/>
    <col min="6" max="6" width="17.5703125" style="4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customWidth="1"/>
    <col min="19" max="19" width="1" style="4" customWidth="1"/>
    <col min="20" max="20" width="17.5703125" style="4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7" width="9.140625" style="4"/>
    <col min="28" max="28" width="18.5703125" style="4" bestFit="1" customWidth="1"/>
    <col min="29" max="16384" width="9.140625" style="4"/>
  </cols>
  <sheetData>
    <row r="2" spans="2:28" ht="30">
      <c r="B2" s="110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</row>
    <row r="3" spans="2:28" ht="30">
      <c r="B3" s="110" t="s">
        <v>52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</row>
    <row r="4" spans="2:28" ht="30">
      <c r="B4" s="110" t="s">
        <v>155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</row>
    <row r="7" spans="2:28" s="2" customFormat="1" ht="30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2" customFormat="1" ht="30">
      <c r="B8" s="13" t="s">
        <v>109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>
      <c r="B9" s="109" t="s">
        <v>2</v>
      </c>
      <c r="D9" s="110" t="s">
        <v>54</v>
      </c>
      <c r="E9" s="110" t="s">
        <v>54</v>
      </c>
      <c r="F9" s="110" t="s">
        <v>54</v>
      </c>
      <c r="G9" s="110" t="s">
        <v>54</v>
      </c>
      <c r="H9" s="110" t="s">
        <v>54</v>
      </c>
      <c r="I9" s="110" t="s">
        <v>54</v>
      </c>
      <c r="J9" s="110" t="s">
        <v>54</v>
      </c>
      <c r="K9" s="110" t="s">
        <v>54</v>
      </c>
      <c r="L9" s="110" t="s">
        <v>54</v>
      </c>
      <c r="N9" s="110" t="s">
        <v>55</v>
      </c>
      <c r="O9" s="110" t="s">
        <v>55</v>
      </c>
      <c r="P9" s="110" t="s">
        <v>55</v>
      </c>
      <c r="Q9" s="110" t="s">
        <v>55</v>
      </c>
      <c r="R9" s="110" t="s">
        <v>55</v>
      </c>
      <c r="S9" s="110" t="s">
        <v>55</v>
      </c>
      <c r="T9" s="110" t="s">
        <v>55</v>
      </c>
      <c r="U9" s="110" t="s">
        <v>55</v>
      </c>
      <c r="V9" s="110" t="s">
        <v>55</v>
      </c>
    </row>
    <row r="10" spans="2:28" s="46" customFormat="1" ht="55.5" customHeight="1">
      <c r="B10" s="125" t="s">
        <v>2</v>
      </c>
      <c r="D10" s="129" t="s">
        <v>72</v>
      </c>
      <c r="E10" s="47"/>
      <c r="F10" s="129" t="s">
        <v>73</v>
      </c>
      <c r="G10" s="47"/>
      <c r="H10" s="129" t="s">
        <v>74</v>
      </c>
      <c r="I10" s="47"/>
      <c r="J10" s="129" t="s">
        <v>42</v>
      </c>
      <c r="K10" s="47"/>
      <c r="L10" s="129" t="s">
        <v>75</v>
      </c>
      <c r="N10" s="129" t="s">
        <v>72</v>
      </c>
      <c r="O10" s="47"/>
      <c r="P10" s="129" t="s">
        <v>73</v>
      </c>
      <c r="Q10" s="47"/>
      <c r="R10" s="129" t="s">
        <v>74</v>
      </c>
      <c r="S10" s="47"/>
      <c r="T10" s="129" t="s">
        <v>42</v>
      </c>
      <c r="U10" s="47"/>
      <c r="V10" s="129" t="s">
        <v>75</v>
      </c>
    </row>
    <row r="11" spans="2:28">
      <c r="B11" s="4" t="s">
        <v>138</v>
      </c>
      <c r="C11" s="104"/>
      <c r="D11" s="27">
        <v>0</v>
      </c>
      <c r="E11" s="27"/>
      <c r="F11" s="27">
        <v>-20762669527</v>
      </c>
      <c r="G11" s="27"/>
      <c r="H11" s="27">
        <v>31427195406</v>
      </c>
      <c r="I11" s="27"/>
      <c r="J11" s="27">
        <v>10664525879</v>
      </c>
      <c r="K11" s="27"/>
      <c r="L11" s="51">
        <v>0.42280000000000001</v>
      </c>
      <c r="M11" s="27"/>
      <c r="N11" s="27">
        <v>0</v>
      </c>
      <c r="O11" s="27"/>
      <c r="P11" s="27">
        <v>11508</v>
      </c>
      <c r="Q11" s="27"/>
      <c r="R11" s="27">
        <v>31427195406</v>
      </c>
      <c r="S11" s="27"/>
      <c r="T11" s="27">
        <v>31427206914</v>
      </c>
      <c r="U11" s="104"/>
      <c r="V11" s="51">
        <v>0.18140000000000001</v>
      </c>
    </row>
    <row r="12" spans="2:28">
      <c r="B12" s="4" t="s">
        <v>134</v>
      </c>
      <c r="C12" s="104"/>
      <c r="D12" s="27">
        <v>0</v>
      </c>
      <c r="E12" s="27"/>
      <c r="F12" s="27">
        <v>0</v>
      </c>
      <c r="G12" s="27"/>
      <c r="H12" s="27">
        <v>13799094377</v>
      </c>
      <c r="I12" s="27"/>
      <c r="J12" s="27">
        <v>13799094377</v>
      </c>
      <c r="K12" s="27"/>
      <c r="L12" s="51">
        <v>0.54710000000000003</v>
      </c>
      <c r="M12" s="27"/>
      <c r="N12" s="27">
        <v>0</v>
      </c>
      <c r="O12" s="27"/>
      <c r="P12" s="27">
        <v>0</v>
      </c>
      <c r="Q12" s="27"/>
      <c r="R12" s="27">
        <v>28062814861</v>
      </c>
      <c r="S12" s="27"/>
      <c r="T12" s="27">
        <v>28062814861</v>
      </c>
      <c r="U12" s="104"/>
      <c r="V12" s="51">
        <v>0.16200000000000001</v>
      </c>
    </row>
    <row r="13" spans="2:28">
      <c r="B13" s="4" t="s">
        <v>139</v>
      </c>
      <c r="C13" s="104"/>
      <c r="D13" s="27">
        <v>0</v>
      </c>
      <c r="E13" s="27"/>
      <c r="F13" s="27">
        <v>-914526000</v>
      </c>
      <c r="G13" s="27"/>
      <c r="H13" s="27">
        <v>0</v>
      </c>
      <c r="I13" s="27"/>
      <c r="J13" s="27">
        <v>-914526000</v>
      </c>
      <c r="K13" s="27"/>
      <c r="L13" s="51">
        <v>-3.6299999999999999E-2</v>
      </c>
      <c r="M13" s="27"/>
      <c r="N13" s="27">
        <v>0</v>
      </c>
      <c r="O13" s="27"/>
      <c r="P13" s="27">
        <v>17495280000</v>
      </c>
      <c r="Q13" s="27"/>
      <c r="R13" s="27">
        <v>0</v>
      </c>
      <c r="S13" s="27"/>
      <c r="T13" s="27">
        <v>17495280000</v>
      </c>
      <c r="U13" s="104"/>
      <c r="V13" s="51">
        <v>0.10100000000000001</v>
      </c>
    </row>
    <row r="14" spans="2:28">
      <c r="B14" s="4" t="s">
        <v>143</v>
      </c>
      <c r="C14" s="104"/>
      <c r="D14" s="27">
        <v>0</v>
      </c>
      <c r="E14" s="27"/>
      <c r="F14" s="27">
        <v>0</v>
      </c>
      <c r="G14" s="27"/>
      <c r="H14" s="27">
        <v>16083530315</v>
      </c>
      <c r="I14" s="27"/>
      <c r="J14" s="27">
        <v>16083530315</v>
      </c>
      <c r="K14" s="27"/>
      <c r="L14" s="51">
        <v>0.63759999999999994</v>
      </c>
      <c r="M14" s="27"/>
      <c r="N14" s="27">
        <v>0</v>
      </c>
      <c r="O14" s="27"/>
      <c r="P14" s="27">
        <v>0</v>
      </c>
      <c r="Q14" s="27"/>
      <c r="R14" s="27">
        <v>16083530315</v>
      </c>
      <c r="S14" s="27"/>
      <c r="T14" s="27">
        <v>16083530315</v>
      </c>
      <c r="U14" s="104"/>
      <c r="V14" s="51">
        <v>9.2799999999999994E-2</v>
      </c>
    </row>
    <row r="15" spans="2:28">
      <c r="B15" s="4" t="s">
        <v>144</v>
      </c>
      <c r="C15" s="104"/>
      <c r="D15" s="27">
        <v>0</v>
      </c>
      <c r="E15" s="27"/>
      <c r="F15" s="27">
        <v>0</v>
      </c>
      <c r="G15" s="27"/>
      <c r="H15" s="27">
        <v>9423462975</v>
      </c>
      <c r="I15" s="27"/>
      <c r="J15" s="27">
        <v>9423462975</v>
      </c>
      <c r="K15" s="27"/>
      <c r="L15" s="51">
        <v>0.37359999999999999</v>
      </c>
      <c r="M15" s="27"/>
      <c r="N15" s="27">
        <v>0</v>
      </c>
      <c r="O15" s="27"/>
      <c r="P15" s="27">
        <v>0</v>
      </c>
      <c r="Q15" s="27"/>
      <c r="R15" s="27">
        <v>10729564077</v>
      </c>
      <c r="S15" s="27"/>
      <c r="T15" s="27">
        <v>10729564077</v>
      </c>
      <c r="U15" s="104"/>
      <c r="V15" s="51">
        <v>6.1899999999999997E-2</v>
      </c>
    </row>
    <row r="16" spans="2:28">
      <c r="B16" s="4" t="s">
        <v>130</v>
      </c>
      <c r="C16" s="104"/>
      <c r="D16" s="27">
        <v>0</v>
      </c>
      <c r="E16" s="27"/>
      <c r="F16" s="27">
        <v>1582490701</v>
      </c>
      <c r="G16" s="27"/>
      <c r="H16" s="27">
        <v>0</v>
      </c>
      <c r="I16" s="27"/>
      <c r="J16" s="27">
        <v>1582490701</v>
      </c>
      <c r="K16" s="27"/>
      <c r="L16" s="51">
        <v>6.2700000000000006E-2</v>
      </c>
      <c r="M16" s="27"/>
      <c r="N16" s="27">
        <v>0</v>
      </c>
      <c r="O16" s="27"/>
      <c r="P16" s="27">
        <v>6775038313</v>
      </c>
      <c r="Q16" s="27"/>
      <c r="R16" s="27">
        <v>0</v>
      </c>
      <c r="S16" s="27"/>
      <c r="T16" s="27">
        <v>6775038313</v>
      </c>
      <c r="U16" s="104"/>
      <c r="V16" s="51">
        <v>3.9100000000000003E-2</v>
      </c>
    </row>
    <row r="17" spans="2:22">
      <c r="B17" s="4" t="s">
        <v>146</v>
      </c>
      <c r="C17" s="104"/>
      <c r="D17" s="27">
        <v>3543635915</v>
      </c>
      <c r="E17" s="27"/>
      <c r="F17" s="27">
        <v>-1137446284</v>
      </c>
      <c r="G17" s="27"/>
      <c r="H17" s="27">
        <v>0</v>
      </c>
      <c r="I17" s="27"/>
      <c r="J17" s="27">
        <v>2406189631</v>
      </c>
      <c r="K17" s="27"/>
      <c r="L17" s="51">
        <v>9.5399999999999999E-2</v>
      </c>
      <c r="M17" s="27"/>
      <c r="N17" s="27">
        <v>3543635915</v>
      </c>
      <c r="O17" s="27"/>
      <c r="P17" s="27">
        <v>3152207954</v>
      </c>
      <c r="Q17" s="27"/>
      <c r="R17" s="27">
        <v>0</v>
      </c>
      <c r="S17" s="27"/>
      <c r="T17" s="27">
        <v>6695843869</v>
      </c>
      <c r="U17" s="104"/>
      <c r="V17" s="51">
        <v>3.8600000000000002E-2</v>
      </c>
    </row>
    <row r="18" spans="2:22">
      <c r="B18" s="4" t="s">
        <v>152</v>
      </c>
      <c r="C18" s="104"/>
      <c r="D18" s="27">
        <v>0</v>
      </c>
      <c r="E18" s="27"/>
      <c r="F18" s="27">
        <v>6590551500</v>
      </c>
      <c r="G18" s="27"/>
      <c r="H18" s="27">
        <v>0</v>
      </c>
      <c r="I18" s="27"/>
      <c r="J18" s="27">
        <v>6590551500</v>
      </c>
      <c r="K18" s="27"/>
      <c r="L18" s="51">
        <v>0.26129999999999998</v>
      </c>
      <c r="M18" s="27"/>
      <c r="N18" s="27">
        <v>0</v>
      </c>
      <c r="O18" s="27"/>
      <c r="P18" s="27">
        <v>6449059292</v>
      </c>
      <c r="Q18" s="27"/>
      <c r="R18" s="27">
        <v>0</v>
      </c>
      <c r="S18" s="27"/>
      <c r="T18" s="27">
        <v>6449059292</v>
      </c>
      <c r="U18" s="104"/>
      <c r="V18" s="51">
        <v>3.7199999999999997E-2</v>
      </c>
    </row>
    <row r="19" spans="2:22">
      <c r="B19" s="4" t="s">
        <v>122</v>
      </c>
      <c r="C19" s="104"/>
      <c r="D19" s="27">
        <v>0</v>
      </c>
      <c r="E19" s="27"/>
      <c r="F19" s="27">
        <v>-3534772215</v>
      </c>
      <c r="G19" s="27"/>
      <c r="H19" s="27">
        <v>439568933</v>
      </c>
      <c r="I19" s="27"/>
      <c r="J19" s="27">
        <v>-3095203282</v>
      </c>
      <c r="K19" s="27"/>
      <c r="L19" s="51">
        <v>-0.1227</v>
      </c>
      <c r="M19" s="27"/>
      <c r="N19" s="27">
        <v>0</v>
      </c>
      <c r="O19" s="27"/>
      <c r="P19" s="27">
        <v>5978345928</v>
      </c>
      <c r="Q19" s="27"/>
      <c r="R19" s="27">
        <v>439568933</v>
      </c>
      <c r="S19" s="27"/>
      <c r="T19" s="27">
        <v>6417914861</v>
      </c>
      <c r="U19" s="104"/>
      <c r="V19" s="51">
        <v>3.6999999999999998E-2</v>
      </c>
    </row>
    <row r="20" spans="2:22">
      <c r="B20" s="4" t="s">
        <v>127</v>
      </c>
      <c r="C20" s="104"/>
      <c r="D20" s="27">
        <v>0</v>
      </c>
      <c r="E20" s="27"/>
      <c r="F20" s="27">
        <v>0</v>
      </c>
      <c r="G20" s="27"/>
      <c r="H20" s="27">
        <v>0</v>
      </c>
      <c r="I20" s="27"/>
      <c r="J20" s="27">
        <v>0</v>
      </c>
      <c r="K20" s="27"/>
      <c r="L20" s="51">
        <v>0</v>
      </c>
      <c r="M20" s="27"/>
      <c r="N20" s="27">
        <v>0</v>
      </c>
      <c r="O20" s="27"/>
      <c r="P20" s="27">
        <v>0</v>
      </c>
      <c r="Q20" s="27"/>
      <c r="R20" s="27">
        <v>6378241111</v>
      </c>
      <c r="S20" s="27"/>
      <c r="T20" s="27">
        <v>6378241111</v>
      </c>
      <c r="U20" s="104"/>
      <c r="V20" s="51">
        <v>3.6799999999999999E-2</v>
      </c>
    </row>
    <row r="21" spans="2:22">
      <c r="B21" s="4" t="s">
        <v>113</v>
      </c>
      <c r="C21" s="104"/>
      <c r="D21" s="27">
        <v>0</v>
      </c>
      <c r="E21" s="27"/>
      <c r="F21" s="27">
        <v>0</v>
      </c>
      <c r="G21" s="27"/>
      <c r="H21" s="27">
        <v>5722954684</v>
      </c>
      <c r="I21" s="27"/>
      <c r="J21" s="27">
        <v>5722954684</v>
      </c>
      <c r="K21" s="27"/>
      <c r="L21" s="51">
        <v>0.22689999999999999</v>
      </c>
      <c r="M21" s="27"/>
      <c r="N21" s="27">
        <v>0</v>
      </c>
      <c r="O21" s="27"/>
      <c r="P21" s="27">
        <v>0</v>
      </c>
      <c r="Q21" s="27"/>
      <c r="R21" s="27">
        <v>5722954684</v>
      </c>
      <c r="S21" s="27"/>
      <c r="T21" s="27">
        <v>5722954684</v>
      </c>
      <c r="U21" s="104"/>
      <c r="V21" s="51">
        <v>3.3000000000000002E-2</v>
      </c>
    </row>
    <row r="22" spans="2:22">
      <c r="B22" s="4" t="s">
        <v>159</v>
      </c>
      <c r="C22" s="104"/>
      <c r="D22" s="27">
        <v>0</v>
      </c>
      <c r="E22" s="27"/>
      <c r="F22" s="27">
        <v>5648650011</v>
      </c>
      <c r="G22" s="27"/>
      <c r="H22" s="27">
        <v>0</v>
      </c>
      <c r="I22" s="27"/>
      <c r="J22" s="27">
        <v>5648650011</v>
      </c>
      <c r="K22" s="27"/>
      <c r="L22" s="51">
        <v>0.22389999999999999</v>
      </c>
      <c r="M22" s="27"/>
      <c r="N22" s="27">
        <v>0</v>
      </c>
      <c r="O22" s="27"/>
      <c r="P22" s="27">
        <v>5648650011</v>
      </c>
      <c r="Q22" s="27"/>
      <c r="R22" s="27">
        <v>0</v>
      </c>
      <c r="S22" s="27"/>
      <c r="T22" s="27">
        <v>5648650011</v>
      </c>
      <c r="U22" s="104"/>
      <c r="V22" s="51">
        <v>3.2599999999999997E-2</v>
      </c>
    </row>
    <row r="23" spans="2:22">
      <c r="B23" s="4" t="s">
        <v>131</v>
      </c>
      <c r="C23" s="104"/>
      <c r="D23" s="27">
        <v>0</v>
      </c>
      <c r="E23" s="27"/>
      <c r="F23" s="27">
        <v>-1902213005</v>
      </c>
      <c r="G23" s="27"/>
      <c r="H23" s="27">
        <v>0</v>
      </c>
      <c r="I23" s="27"/>
      <c r="J23" s="27">
        <v>-1902213005</v>
      </c>
      <c r="K23" s="27"/>
      <c r="L23" s="51">
        <v>-7.5399999999999995E-2</v>
      </c>
      <c r="M23" s="27"/>
      <c r="N23" s="27">
        <v>0</v>
      </c>
      <c r="O23" s="27"/>
      <c r="P23" s="27">
        <v>5419512528</v>
      </c>
      <c r="Q23" s="27"/>
      <c r="R23" s="27">
        <v>0</v>
      </c>
      <c r="S23" s="27"/>
      <c r="T23" s="27">
        <v>5419512528</v>
      </c>
      <c r="U23" s="104"/>
      <c r="V23" s="51">
        <v>3.1300000000000001E-2</v>
      </c>
    </row>
    <row r="24" spans="2:22">
      <c r="B24" s="4" t="s">
        <v>142</v>
      </c>
      <c r="C24" s="104"/>
      <c r="D24" s="27">
        <v>0</v>
      </c>
      <c r="E24" s="27"/>
      <c r="F24" s="27">
        <v>0</v>
      </c>
      <c r="G24" s="27"/>
      <c r="H24" s="27">
        <v>376026466</v>
      </c>
      <c r="I24" s="27"/>
      <c r="J24" s="27">
        <v>376026466</v>
      </c>
      <c r="K24" s="27"/>
      <c r="L24" s="51">
        <v>1.49E-2</v>
      </c>
      <c r="M24" s="27"/>
      <c r="N24" s="27">
        <v>0</v>
      </c>
      <c r="O24" s="27"/>
      <c r="P24" s="27">
        <v>0</v>
      </c>
      <c r="Q24" s="27"/>
      <c r="R24" s="27">
        <v>5323115290</v>
      </c>
      <c r="S24" s="27"/>
      <c r="T24" s="27">
        <v>5323115290</v>
      </c>
      <c r="U24" s="104"/>
      <c r="V24" s="51">
        <v>3.0700000000000002E-2</v>
      </c>
    </row>
    <row r="25" spans="2:22">
      <c r="B25" s="4" t="s">
        <v>133</v>
      </c>
      <c r="C25" s="104"/>
      <c r="D25" s="27">
        <v>0</v>
      </c>
      <c r="E25" s="27"/>
      <c r="F25" s="27">
        <v>-2178941532</v>
      </c>
      <c r="G25" s="27"/>
      <c r="H25" s="27">
        <v>5604233640</v>
      </c>
      <c r="I25" s="27"/>
      <c r="J25" s="27">
        <v>3425292108</v>
      </c>
      <c r="K25" s="27"/>
      <c r="L25" s="51">
        <v>0.1358</v>
      </c>
      <c r="M25" s="27"/>
      <c r="N25" s="27">
        <v>0</v>
      </c>
      <c r="O25" s="27"/>
      <c r="P25" s="27">
        <v>-814240108</v>
      </c>
      <c r="Q25" s="27"/>
      <c r="R25" s="27">
        <v>5604233640</v>
      </c>
      <c r="S25" s="27"/>
      <c r="T25" s="27">
        <v>4789993532</v>
      </c>
      <c r="U25" s="104"/>
      <c r="V25" s="51">
        <v>2.76E-2</v>
      </c>
    </row>
    <row r="26" spans="2:22">
      <c r="B26" s="4" t="s">
        <v>15</v>
      </c>
      <c r="C26" s="104"/>
      <c r="D26" s="27">
        <v>0</v>
      </c>
      <c r="E26" s="27"/>
      <c r="F26" s="27">
        <v>974709356</v>
      </c>
      <c r="G26" s="27"/>
      <c r="H26" s="27">
        <v>0</v>
      </c>
      <c r="I26" s="27"/>
      <c r="J26" s="27">
        <v>974709356</v>
      </c>
      <c r="K26" s="27"/>
      <c r="L26" s="51">
        <v>3.8600000000000002E-2</v>
      </c>
      <c r="M26" s="27"/>
      <c r="N26" s="27">
        <v>0</v>
      </c>
      <c r="O26" s="27"/>
      <c r="P26" s="27">
        <v>4123770351</v>
      </c>
      <c r="Q26" s="27"/>
      <c r="R26" s="27">
        <v>0</v>
      </c>
      <c r="S26" s="27"/>
      <c r="T26" s="27">
        <v>4123770351</v>
      </c>
      <c r="U26" s="104"/>
      <c r="V26" s="51">
        <v>2.3800000000000002E-2</v>
      </c>
    </row>
    <row r="27" spans="2:22">
      <c r="B27" s="4" t="s">
        <v>121</v>
      </c>
      <c r="C27" s="104"/>
      <c r="D27" s="27">
        <v>0</v>
      </c>
      <c r="E27" s="27"/>
      <c r="F27" s="27">
        <v>-4626567195</v>
      </c>
      <c r="G27" s="27"/>
      <c r="H27" s="27">
        <v>1820190107</v>
      </c>
      <c r="I27" s="27"/>
      <c r="J27" s="27">
        <v>-2806377088</v>
      </c>
      <c r="K27" s="27"/>
      <c r="L27" s="51">
        <v>-0.1113</v>
      </c>
      <c r="M27" s="27"/>
      <c r="N27" s="27">
        <v>0</v>
      </c>
      <c r="O27" s="27"/>
      <c r="P27" s="27">
        <v>2289297108</v>
      </c>
      <c r="Q27" s="27"/>
      <c r="R27" s="27">
        <v>1820190107</v>
      </c>
      <c r="S27" s="27"/>
      <c r="T27" s="27">
        <v>4109487215</v>
      </c>
      <c r="U27" s="104"/>
      <c r="V27" s="51">
        <v>2.3699999999999999E-2</v>
      </c>
    </row>
    <row r="28" spans="2:22">
      <c r="B28" s="4" t="s">
        <v>160</v>
      </c>
      <c r="C28" s="104"/>
      <c r="D28" s="27">
        <v>0</v>
      </c>
      <c r="E28" s="27"/>
      <c r="F28" s="27">
        <v>2397320433</v>
      </c>
      <c r="G28" s="27"/>
      <c r="H28" s="27">
        <v>0</v>
      </c>
      <c r="I28" s="27"/>
      <c r="J28" s="27">
        <v>2397320433</v>
      </c>
      <c r="K28" s="27"/>
      <c r="L28" s="51">
        <v>9.5000000000000001E-2</v>
      </c>
      <c r="M28" s="27"/>
      <c r="N28" s="27">
        <v>0</v>
      </c>
      <c r="O28" s="27"/>
      <c r="P28" s="27">
        <v>2397320433</v>
      </c>
      <c r="Q28" s="27"/>
      <c r="R28" s="27">
        <v>0</v>
      </c>
      <c r="S28" s="27"/>
      <c r="T28" s="27">
        <v>2397320433</v>
      </c>
      <c r="U28" s="104"/>
      <c r="V28" s="51">
        <v>1.38E-2</v>
      </c>
    </row>
    <row r="29" spans="2:22">
      <c r="B29" s="4" t="s">
        <v>145</v>
      </c>
      <c r="C29" s="104"/>
      <c r="D29" s="27">
        <v>0</v>
      </c>
      <c r="E29" s="27"/>
      <c r="F29" s="27">
        <v>-1589485950</v>
      </c>
      <c r="G29" s="27"/>
      <c r="H29" s="27">
        <v>0</v>
      </c>
      <c r="I29" s="27"/>
      <c r="J29" s="27">
        <v>-1589485950</v>
      </c>
      <c r="K29" s="27"/>
      <c r="L29" s="51">
        <v>-6.3E-2</v>
      </c>
      <c r="M29" s="27"/>
      <c r="N29" s="27">
        <v>0</v>
      </c>
      <c r="O29" s="27"/>
      <c r="P29" s="27">
        <v>2351922300</v>
      </c>
      <c r="Q29" s="27"/>
      <c r="R29" s="27">
        <v>0</v>
      </c>
      <c r="S29" s="27"/>
      <c r="T29" s="27">
        <v>2351922300</v>
      </c>
      <c r="U29" s="104"/>
      <c r="V29" s="51">
        <v>1.3599999999999999E-2</v>
      </c>
    </row>
    <row r="30" spans="2:22">
      <c r="B30" s="4" t="s">
        <v>162</v>
      </c>
      <c r="C30" s="104"/>
      <c r="D30" s="27">
        <v>0</v>
      </c>
      <c r="E30" s="27"/>
      <c r="F30" s="27">
        <v>1291066479</v>
      </c>
      <c r="G30" s="27"/>
      <c r="H30" s="27">
        <v>0</v>
      </c>
      <c r="I30" s="27"/>
      <c r="J30" s="27">
        <v>1291066479</v>
      </c>
      <c r="K30" s="27"/>
      <c r="L30" s="51">
        <v>5.1200000000000002E-2</v>
      </c>
      <c r="M30" s="27"/>
      <c r="N30" s="27">
        <v>0</v>
      </c>
      <c r="O30" s="27"/>
      <c r="P30" s="27">
        <v>1291066479</v>
      </c>
      <c r="Q30" s="27"/>
      <c r="R30" s="27">
        <v>0</v>
      </c>
      <c r="S30" s="27"/>
      <c r="T30" s="27">
        <v>1291066479</v>
      </c>
      <c r="U30" s="104"/>
      <c r="V30" s="51">
        <v>7.4999999999999997E-3</v>
      </c>
    </row>
    <row r="31" spans="2:22">
      <c r="B31" s="4" t="s">
        <v>169</v>
      </c>
      <c r="C31" s="104"/>
      <c r="D31" s="27">
        <v>0</v>
      </c>
      <c r="E31" s="27"/>
      <c r="F31" s="27">
        <v>0</v>
      </c>
      <c r="G31" s="27"/>
      <c r="H31" s="27">
        <v>1098165420</v>
      </c>
      <c r="I31" s="27"/>
      <c r="J31" s="27">
        <v>1098165420</v>
      </c>
      <c r="K31" s="27"/>
      <c r="L31" s="51">
        <v>4.3499999999999997E-2</v>
      </c>
      <c r="M31" s="27"/>
      <c r="N31" s="27">
        <v>0</v>
      </c>
      <c r="O31" s="27"/>
      <c r="P31" s="27">
        <v>0</v>
      </c>
      <c r="Q31" s="27"/>
      <c r="R31" s="27">
        <v>1098165420</v>
      </c>
      <c r="S31" s="27"/>
      <c r="T31" s="27">
        <v>1098165420</v>
      </c>
      <c r="U31" s="104"/>
      <c r="V31" s="51">
        <v>6.3E-3</v>
      </c>
    </row>
    <row r="32" spans="2:22">
      <c r="B32" s="4" t="s">
        <v>166</v>
      </c>
      <c r="C32" s="104"/>
      <c r="D32" s="27">
        <v>364295432</v>
      </c>
      <c r="E32" s="27"/>
      <c r="F32" s="27">
        <v>240288387</v>
      </c>
      <c r="G32" s="27"/>
      <c r="H32" s="27">
        <v>0</v>
      </c>
      <c r="I32" s="27"/>
      <c r="J32" s="27">
        <v>604583819</v>
      </c>
      <c r="K32" s="27"/>
      <c r="L32" s="51">
        <v>2.4E-2</v>
      </c>
      <c r="M32" s="27"/>
      <c r="N32" s="27">
        <v>364295432</v>
      </c>
      <c r="O32" s="27"/>
      <c r="P32" s="27">
        <v>240288387</v>
      </c>
      <c r="Q32" s="27"/>
      <c r="R32" s="27">
        <v>0</v>
      </c>
      <c r="S32" s="27"/>
      <c r="T32" s="27">
        <v>604583819</v>
      </c>
      <c r="U32" s="104"/>
      <c r="V32" s="51">
        <v>3.5000000000000001E-3</v>
      </c>
    </row>
    <row r="33" spans="2:22">
      <c r="B33" s="4" t="s">
        <v>163</v>
      </c>
      <c r="C33" s="104"/>
      <c r="D33" s="27">
        <v>0</v>
      </c>
      <c r="E33" s="27"/>
      <c r="F33" s="27">
        <v>255409121</v>
      </c>
      <c r="G33" s="27"/>
      <c r="H33" s="27">
        <v>67701830</v>
      </c>
      <c r="I33" s="27"/>
      <c r="J33" s="27">
        <v>323110951</v>
      </c>
      <c r="K33" s="27"/>
      <c r="L33" s="51">
        <v>1.2800000000000001E-2</v>
      </c>
      <c r="M33" s="27"/>
      <c r="N33" s="27">
        <v>0</v>
      </c>
      <c r="O33" s="27"/>
      <c r="P33" s="27">
        <v>255409121</v>
      </c>
      <c r="Q33" s="27"/>
      <c r="R33" s="27">
        <v>67701830</v>
      </c>
      <c r="S33" s="27"/>
      <c r="T33" s="27">
        <v>323110951</v>
      </c>
      <c r="U33" s="104"/>
      <c r="V33" s="51">
        <v>1.9E-3</v>
      </c>
    </row>
    <row r="34" spans="2:22">
      <c r="B34" s="4" t="s">
        <v>158</v>
      </c>
      <c r="C34" s="104"/>
      <c r="D34" s="27">
        <v>0</v>
      </c>
      <c r="E34" s="27"/>
      <c r="F34" s="27">
        <v>234995618</v>
      </c>
      <c r="G34" s="27"/>
      <c r="H34" s="27">
        <v>0</v>
      </c>
      <c r="I34" s="27"/>
      <c r="J34" s="27">
        <v>234995618</v>
      </c>
      <c r="K34" s="27"/>
      <c r="L34" s="51">
        <v>9.2999999999999992E-3</v>
      </c>
      <c r="M34" s="27"/>
      <c r="N34" s="27">
        <v>0</v>
      </c>
      <c r="O34" s="27"/>
      <c r="P34" s="27">
        <v>234995618</v>
      </c>
      <c r="Q34" s="27"/>
      <c r="R34" s="27">
        <v>0</v>
      </c>
      <c r="S34" s="27"/>
      <c r="T34" s="27">
        <v>234995618</v>
      </c>
      <c r="U34" s="104"/>
      <c r="V34" s="51">
        <v>1.4E-3</v>
      </c>
    </row>
    <row r="35" spans="2:22">
      <c r="B35" s="4" t="s">
        <v>14</v>
      </c>
      <c r="C35" s="104"/>
      <c r="D35" s="27">
        <v>0</v>
      </c>
      <c r="E35" s="27"/>
      <c r="F35" s="27">
        <v>0</v>
      </c>
      <c r="G35" s="27"/>
      <c r="H35" s="27">
        <v>1493146</v>
      </c>
      <c r="I35" s="27"/>
      <c r="J35" s="27">
        <v>1493146</v>
      </c>
      <c r="K35" s="27"/>
      <c r="L35" s="51">
        <v>1E-4</v>
      </c>
      <c r="M35" s="27"/>
      <c r="N35" s="27">
        <v>0</v>
      </c>
      <c r="O35" s="27"/>
      <c r="P35" s="27">
        <v>0</v>
      </c>
      <c r="Q35" s="27"/>
      <c r="R35" s="27">
        <v>1493146</v>
      </c>
      <c r="S35" s="27"/>
      <c r="T35" s="27">
        <v>1493146</v>
      </c>
      <c r="U35" s="104"/>
      <c r="V35" s="51">
        <v>0</v>
      </c>
    </row>
    <row r="36" spans="2:22">
      <c r="B36" s="4" t="s">
        <v>168</v>
      </c>
      <c r="C36" s="104"/>
      <c r="D36" s="27">
        <v>0</v>
      </c>
      <c r="E36" s="27"/>
      <c r="F36" s="27">
        <v>37655</v>
      </c>
      <c r="G36" s="27"/>
      <c r="H36" s="27">
        <v>0</v>
      </c>
      <c r="I36" s="27"/>
      <c r="J36" s="27">
        <v>37655</v>
      </c>
      <c r="K36" s="27"/>
      <c r="L36" s="51">
        <v>0</v>
      </c>
      <c r="M36" s="27"/>
      <c r="N36" s="27">
        <v>0</v>
      </c>
      <c r="O36" s="27"/>
      <c r="P36" s="27">
        <v>37655</v>
      </c>
      <c r="Q36" s="27"/>
      <c r="R36" s="27">
        <v>0</v>
      </c>
      <c r="S36" s="27"/>
      <c r="T36" s="27">
        <v>37655</v>
      </c>
      <c r="U36" s="104"/>
      <c r="V36" s="51">
        <v>0</v>
      </c>
    </row>
    <row r="37" spans="2:22">
      <c r="B37" s="4" t="s">
        <v>129</v>
      </c>
      <c r="C37" s="104"/>
      <c r="D37" s="27">
        <v>0</v>
      </c>
      <c r="E37" s="27"/>
      <c r="F37" s="27">
        <v>1800</v>
      </c>
      <c r="G37" s="27"/>
      <c r="H37" s="27">
        <v>0</v>
      </c>
      <c r="I37" s="27"/>
      <c r="J37" s="27">
        <v>1800</v>
      </c>
      <c r="K37" s="27"/>
      <c r="L37" s="51">
        <v>0</v>
      </c>
      <c r="M37" s="27"/>
      <c r="N37" s="27">
        <v>0</v>
      </c>
      <c r="O37" s="27"/>
      <c r="P37" s="27">
        <v>7843</v>
      </c>
      <c r="Q37" s="27"/>
      <c r="R37" s="27">
        <v>0</v>
      </c>
      <c r="S37" s="27"/>
      <c r="T37" s="27">
        <v>7843</v>
      </c>
      <c r="U37" s="104"/>
      <c r="V37" s="51">
        <v>0</v>
      </c>
    </row>
    <row r="38" spans="2:22">
      <c r="B38" s="4" t="s">
        <v>128</v>
      </c>
      <c r="C38" s="104"/>
      <c r="D38" s="27">
        <v>0</v>
      </c>
      <c r="E38" s="27"/>
      <c r="F38" s="27">
        <v>273</v>
      </c>
      <c r="G38" s="27"/>
      <c r="H38" s="27">
        <v>0</v>
      </c>
      <c r="I38" s="27"/>
      <c r="J38" s="27">
        <v>273</v>
      </c>
      <c r="K38" s="27"/>
      <c r="L38" s="51">
        <v>0</v>
      </c>
      <c r="M38" s="27"/>
      <c r="N38" s="27">
        <v>148</v>
      </c>
      <c r="O38" s="27"/>
      <c r="P38" s="27">
        <v>1044</v>
      </c>
      <c r="Q38" s="27"/>
      <c r="R38" s="27">
        <v>0</v>
      </c>
      <c r="S38" s="27"/>
      <c r="T38" s="27">
        <v>1192</v>
      </c>
      <c r="U38" s="104"/>
      <c r="V38" s="51">
        <v>0</v>
      </c>
    </row>
    <row r="39" spans="2:22">
      <c r="B39" s="4" t="s">
        <v>167</v>
      </c>
      <c r="C39" s="104"/>
      <c r="D39" s="27">
        <v>0</v>
      </c>
      <c r="E39" s="27"/>
      <c r="F39" s="27">
        <v>-204036120</v>
      </c>
      <c r="G39" s="27"/>
      <c r="H39" s="27">
        <v>-140730469</v>
      </c>
      <c r="I39" s="27"/>
      <c r="J39" s="27">
        <v>-344766589</v>
      </c>
      <c r="K39" s="27"/>
      <c r="L39" s="51">
        <v>-1.37E-2</v>
      </c>
      <c r="M39" s="27"/>
      <c r="N39" s="27">
        <v>0</v>
      </c>
      <c r="O39" s="27"/>
      <c r="P39" s="27">
        <v>-204036120</v>
      </c>
      <c r="Q39" s="27"/>
      <c r="R39" s="27">
        <v>-140730469</v>
      </c>
      <c r="S39" s="27"/>
      <c r="T39" s="27">
        <v>-344766589</v>
      </c>
      <c r="U39" s="104"/>
      <c r="V39" s="51">
        <v>-2E-3</v>
      </c>
    </row>
    <row r="40" spans="2:22">
      <c r="B40" s="4" t="s">
        <v>153</v>
      </c>
      <c r="C40" s="104"/>
      <c r="D40" s="27">
        <v>0</v>
      </c>
      <c r="E40" s="27"/>
      <c r="F40" s="27">
        <v>-317881048</v>
      </c>
      <c r="G40" s="27"/>
      <c r="H40" s="27">
        <v>0</v>
      </c>
      <c r="I40" s="27"/>
      <c r="J40" s="27">
        <v>-317881048</v>
      </c>
      <c r="K40" s="27"/>
      <c r="L40" s="51">
        <v>-1.26E-2</v>
      </c>
      <c r="M40" s="27"/>
      <c r="N40" s="27">
        <v>0</v>
      </c>
      <c r="O40" s="27"/>
      <c r="P40" s="27">
        <v>-593049360</v>
      </c>
      <c r="Q40" s="27"/>
      <c r="R40" s="27">
        <v>0</v>
      </c>
      <c r="S40" s="27"/>
      <c r="T40" s="27">
        <v>-593049360</v>
      </c>
      <c r="U40" s="104"/>
      <c r="V40" s="51">
        <v>-3.3999999999999998E-3</v>
      </c>
    </row>
    <row r="41" spans="2:22">
      <c r="B41" s="4" t="s">
        <v>147</v>
      </c>
      <c r="C41" s="104"/>
      <c r="D41" s="27">
        <v>0</v>
      </c>
      <c r="E41" s="27"/>
      <c r="F41" s="27">
        <v>-4244999551</v>
      </c>
      <c r="G41" s="27"/>
      <c r="H41" s="27">
        <v>0</v>
      </c>
      <c r="I41" s="27"/>
      <c r="J41" s="27">
        <v>-4244999551</v>
      </c>
      <c r="K41" s="27"/>
      <c r="L41" s="51">
        <v>-0.16830000000000001</v>
      </c>
      <c r="M41" s="27"/>
      <c r="N41" s="27">
        <v>0</v>
      </c>
      <c r="O41" s="27"/>
      <c r="P41" s="27">
        <v>-913961476</v>
      </c>
      <c r="Q41" s="27"/>
      <c r="R41" s="27">
        <v>0</v>
      </c>
      <c r="S41" s="27"/>
      <c r="T41" s="27">
        <v>-913961476</v>
      </c>
      <c r="U41" s="104"/>
      <c r="V41" s="51">
        <v>-5.3E-3</v>
      </c>
    </row>
    <row r="42" spans="2:22">
      <c r="B42" s="4" t="s">
        <v>157</v>
      </c>
      <c r="C42" s="104"/>
      <c r="D42" s="27">
        <v>0</v>
      </c>
      <c r="E42" s="27"/>
      <c r="F42" s="27">
        <v>-1073175728</v>
      </c>
      <c r="G42" s="27"/>
      <c r="H42" s="27">
        <v>0</v>
      </c>
      <c r="I42" s="27"/>
      <c r="J42" s="27">
        <v>-1073175728</v>
      </c>
      <c r="K42" s="27"/>
      <c r="L42" s="51">
        <v>-4.2500000000000003E-2</v>
      </c>
      <c r="M42" s="27"/>
      <c r="N42" s="27">
        <v>0</v>
      </c>
      <c r="O42" s="27"/>
      <c r="P42" s="27">
        <v>-1073175728</v>
      </c>
      <c r="Q42" s="27"/>
      <c r="R42" s="27">
        <v>0</v>
      </c>
      <c r="S42" s="27"/>
      <c r="T42" s="27">
        <v>-1073175728</v>
      </c>
      <c r="U42" s="104"/>
      <c r="V42" s="51">
        <v>-6.1999999999999998E-3</v>
      </c>
    </row>
    <row r="43" spans="2:22">
      <c r="B43" s="4" t="s">
        <v>164</v>
      </c>
      <c r="C43" s="104"/>
      <c r="D43" s="27">
        <v>0</v>
      </c>
      <c r="E43" s="27"/>
      <c r="F43" s="27">
        <v>-1954702186</v>
      </c>
      <c r="G43" s="27"/>
      <c r="H43" s="27">
        <v>0</v>
      </c>
      <c r="I43" s="27"/>
      <c r="J43" s="27">
        <v>-1954702186</v>
      </c>
      <c r="K43" s="27"/>
      <c r="L43" s="51">
        <v>-7.7499999999999999E-2</v>
      </c>
      <c r="M43" s="27"/>
      <c r="N43" s="27">
        <v>0</v>
      </c>
      <c r="O43" s="27"/>
      <c r="P43" s="27">
        <v>-1954702186</v>
      </c>
      <c r="Q43" s="27"/>
      <c r="R43" s="27">
        <v>0</v>
      </c>
      <c r="S43" s="27"/>
      <c r="T43" s="27">
        <v>-1954702186</v>
      </c>
      <c r="U43" s="104"/>
      <c r="V43" s="51">
        <v>-1.1299999999999999E-2</v>
      </c>
    </row>
    <row r="44" spans="2:22">
      <c r="B44" s="4" t="s">
        <v>161</v>
      </c>
      <c r="C44" s="104"/>
      <c r="D44" s="27">
        <v>0</v>
      </c>
      <c r="E44" s="27"/>
      <c r="F44" s="27">
        <v>-2240338270</v>
      </c>
      <c r="G44" s="27"/>
      <c r="H44" s="27">
        <v>0</v>
      </c>
      <c r="I44" s="27"/>
      <c r="J44" s="27">
        <v>-2240338270</v>
      </c>
      <c r="K44" s="27"/>
      <c r="L44" s="51">
        <v>-8.8800000000000004E-2</v>
      </c>
      <c r="M44" s="27"/>
      <c r="N44" s="27">
        <v>0</v>
      </c>
      <c r="O44" s="27"/>
      <c r="P44" s="27">
        <v>-2240338270</v>
      </c>
      <c r="Q44" s="27"/>
      <c r="R44" s="27">
        <v>0</v>
      </c>
      <c r="S44" s="27"/>
      <c r="T44" s="27">
        <v>-2240338270</v>
      </c>
      <c r="U44" s="104"/>
      <c r="V44" s="51">
        <v>-1.29E-2</v>
      </c>
    </row>
    <row r="45" spans="2:22">
      <c r="B45" s="4" t="s">
        <v>165</v>
      </c>
      <c r="C45" s="104"/>
      <c r="D45" s="27">
        <v>0</v>
      </c>
      <c r="E45" s="27"/>
      <c r="F45" s="27">
        <v>-2955265946</v>
      </c>
      <c r="G45" s="27"/>
      <c r="H45" s="27">
        <v>0</v>
      </c>
      <c r="I45" s="27"/>
      <c r="J45" s="27">
        <v>-2955265946</v>
      </c>
      <c r="K45" s="27"/>
      <c r="L45" s="51">
        <v>-0.1172</v>
      </c>
      <c r="M45" s="27"/>
      <c r="N45" s="27">
        <v>0</v>
      </c>
      <c r="O45" s="27"/>
      <c r="P45" s="27">
        <v>-2955265946</v>
      </c>
      <c r="Q45" s="27"/>
      <c r="R45" s="27">
        <v>0</v>
      </c>
      <c r="S45" s="27"/>
      <c r="T45" s="27">
        <v>-2955265946</v>
      </c>
      <c r="U45" s="104"/>
      <c r="V45" s="51">
        <v>-1.7100000000000001E-2</v>
      </c>
    </row>
    <row r="46" spans="2:22">
      <c r="D46" s="27"/>
      <c r="F46" s="27"/>
      <c r="H46" s="27"/>
      <c r="J46" s="27"/>
      <c r="L46" s="51"/>
      <c r="N46" s="27"/>
      <c r="P46" s="27"/>
      <c r="R46" s="27"/>
      <c r="T46" s="27"/>
      <c r="V46" s="51"/>
    </row>
    <row r="47" spans="2:22" ht="21.75" thickBot="1">
      <c r="B47" s="49" t="s">
        <v>88</v>
      </c>
      <c r="D47" s="50">
        <f>SUM(D11:D46)</f>
        <v>3907931347</v>
      </c>
      <c r="F47" s="50">
        <f>SUM(F11:F46)</f>
        <v>-30421499223</v>
      </c>
      <c r="H47" s="50">
        <f>SUM(H11:H46)</f>
        <v>85722886830</v>
      </c>
      <c r="J47" s="50">
        <f>SUM(J11:J46)</f>
        <v>59209318954</v>
      </c>
      <c r="L47" s="65">
        <f>SUM(L11:L46)</f>
        <v>2.3472000000000004</v>
      </c>
      <c r="N47" s="50">
        <f>SUM(N11:N46)</f>
        <v>3907931495</v>
      </c>
      <c r="P47" s="50">
        <f>SUM(P11:P46)</f>
        <v>53353452679</v>
      </c>
      <c r="R47" s="50">
        <f>SUM(R11:R46)</f>
        <v>112618038351</v>
      </c>
      <c r="T47" s="50">
        <f>SUM(T11:T46)</f>
        <v>169879422525</v>
      </c>
      <c r="V47" s="65">
        <f>SUM(V11:V46)</f>
        <v>0.98029999999999995</v>
      </c>
    </row>
    <row r="48" spans="2:22" ht="21.75" thickTop="1"/>
    <row r="49" spans="12:12" ht="30">
      <c r="L49" s="60">
        <v>9</v>
      </c>
    </row>
  </sheetData>
  <sortState xmlns:xlrd2="http://schemas.microsoft.com/office/spreadsheetml/2017/richdata2" ref="B11:V45">
    <sortCondition descending="1" ref="T11:T45"/>
  </sortState>
  <mergeCells count="16">
    <mergeCell ref="B2:V2"/>
    <mergeCell ref="B3:V3"/>
    <mergeCell ref="B4:V4"/>
    <mergeCell ref="T10"/>
    <mergeCell ref="V10"/>
    <mergeCell ref="N9:V9"/>
    <mergeCell ref="L10"/>
    <mergeCell ref="D9:L9"/>
    <mergeCell ref="N10"/>
    <mergeCell ref="P10"/>
    <mergeCell ref="R10"/>
    <mergeCell ref="B9:B10"/>
    <mergeCell ref="D10"/>
    <mergeCell ref="F10"/>
    <mergeCell ref="H10"/>
    <mergeCell ref="J10"/>
  </mergeCells>
  <printOptions horizontalCentered="1" verticalCentered="1"/>
  <pageMargins left="0" right="0" top="0" bottom="0" header="0" footer="0"/>
  <pageSetup paperSize="9" scale="48" orientation="portrait" r:id="rId1"/>
  <rowBreaks count="2" manualBreakCount="2">
    <brk id="32" max="16383" man="1"/>
    <brk id="4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16"/>
  <sheetViews>
    <sheetView rightToLeft="1" view="pageBreakPreview" zoomScale="85" zoomScaleNormal="85" zoomScaleSheetLayoutView="85" workbookViewId="0">
      <selection activeCell="D14" sqref="D14"/>
    </sheetView>
  </sheetViews>
  <sheetFormatPr defaultRowHeight="21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8.42578125" style="2" customWidth="1"/>
    <col min="7" max="7" width="1" style="2" customWidth="1"/>
    <col min="8" max="8" width="13.5703125" style="2" customWidth="1"/>
    <col min="9" max="9" width="1" style="2" customWidth="1"/>
    <col min="10" max="10" width="15.7109375" style="2" bestFit="1" customWidth="1"/>
    <col min="11" max="11" width="1" style="2" customWidth="1"/>
    <col min="12" max="12" width="14.57031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7.7109375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2:28" ht="30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2:28" ht="30">
      <c r="B4" s="108" t="s">
        <v>155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</row>
    <row r="6" spans="2:28" ht="30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>
      <c r="B7" s="13" t="s">
        <v>110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2" customFormat="1" ht="24">
      <c r="B8" s="132" t="s">
        <v>2</v>
      </c>
      <c r="D8" s="131" t="s">
        <v>62</v>
      </c>
      <c r="E8" s="131" t="s">
        <v>62</v>
      </c>
      <c r="F8" s="131" t="s">
        <v>62</v>
      </c>
      <c r="G8" s="131" t="s">
        <v>62</v>
      </c>
      <c r="H8" s="131" t="s">
        <v>62</v>
      </c>
      <c r="J8" s="131" t="s">
        <v>54</v>
      </c>
      <c r="K8" s="131" t="s">
        <v>54</v>
      </c>
      <c r="L8" s="131" t="s">
        <v>54</v>
      </c>
      <c r="M8" s="131" t="s">
        <v>54</v>
      </c>
      <c r="N8" s="131" t="s">
        <v>54</v>
      </c>
      <c r="P8" s="131" t="s">
        <v>55</v>
      </c>
      <c r="Q8" s="131" t="s">
        <v>55</v>
      </c>
      <c r="R8" s="131" t="s">
        <v>55</v>
      </c>
      <c r="S8" s="131" t="s">
        <v>55</v>
      </c>
      <c r="T8" s="131" t="s">
        <v>55</v>
      </c>
    </row>
    <row r="9" spans="2:28" s="42" customFormat="1" ht="56.25" customHeight="1">
      <c r="B9" s="132" t="s">
        <v>2</v>
      </c>
      <c r="D9" s="130" t="s">
        <v>63</v>
      </c>
      <c r="E9" s="61"/>
      <c r="F9" s="130" t="s">
        <v>64</v>
      </c>
      <c r="G9" s="61"/>
      <c r="H9" s="130" t="s">
        <v>65</v>
      </c>
      <c r="J9" s="130" t="s">
        <v>66</v>
      </c>
      <c r="K9" s="61"/>
      <c r="L9" s="130" t="s">
        <v>59</v>
      </c>
      <c r="M9" s="61"/>
      <c r="N9" s="130" t="s">
        <v>67</v>
      </c>
      <c r="P9" s="130" t="s">
        <v>66</v>
      </c>
      <c r="Q9" s="61"/>
      <c r="R9" s="130" t="s">
        <v>59</v>
      </c>
      <c r="S9" s="61"/>
      <c r="T9" s="130" t="s">
        <v>67</v>
      </c>
    </row>
    <row r="10" spans="2:28" s="107" customFormat="1" ht="27.75" customHeight="1">
      <c r="B10" s="6" t="s">
        <v>146</v>
      </c>
      <c r="D10" s="6" t="s">
        <v>170</v>
      </c>
      <c r="E10" s="104"/>
      <c r="F10" s="90">
        <v>275724</v>
      </c>
      <c r="G10" s="90"/>
      <c r="H10" s="90">
        <v>15000</v>
      </c>
      <c r="I10" s="90"/>
      <c r="J10" s="90">
        <v>4135860000</v>
      </c>
      <c r="K10" s="90"/>
      <c r="L10" s="90">
        <v>592224085</v>
      </c>
      <c r="M10" s="90"/>
      <c r="N10" s="90">
        <v>3543635915</v>
      </c>
      <c r="O10" s="90"/>
      <c r="P10" s="90">
        <v>4135860000</v>
      </c>
      <c r="Q10" s="90"/>
      <c r="R10" s="90">
        <v>592224085</v>
      </c>
      <c r="S10" s="90"/>
      <c r="T10" s="90">
        <v>3543635915</v>
      </c>
    </row>
    <row r="11" spans="2:28" s="42" customFormat="1" ht="33.75" customHeight="1">
      <c r="B11" s="6" t="s">
        <v>166</v>
      </c>
      <c r="D11" s="6" t="s">
        <v>156</v>
      </c>
      <c r="E11" s="104"/>
      <c r="F11" s="90">
        <v>241720</v>
      </c>
      <c r="G11" s="90"/>
      <c r="H11" s="90">
        <v>1760</v>
      </c>
      <c r="I11" s="90"/>
      <c r="J11" s="90">
        <v>425427200</v>
      </c>
      <c r="K11" s="90"/>
      <c r="L11" s="90">
        <v>61131768</v>
      </c>
      <c r="M11" s="90"/>
      <c r="N11" s="90">
        <v>364295432</v>
      </c>
      <c r="O11" s="90"/>
      <c r="P11" s="90">
        <v>425427200</v>
      </c>
      <c r="Q11" s="90"/>
      <c r="R11" s="90">
        <v>61131768</v>
      </c>
      <c r="S11" s="90"/>
      <c r="T11" s="90">
        <v>364295432</v>
      </c>
    </row>
    <row r="12" spans="2:28" s="4" customFormat="1">
      <c r="B12" s="6" t="s">
        <v>128</v>
      </c>
      <c r="C12" s="104"/>
      <c r="D12" s="6" t="s">
        <v>154</v>
      </c>
      <c r="E12" s="104"/>
      <c r="F12" s="90">
        <v>1</v>
      </c>
      <c r="G12" s="90"/>
      <c r="H12" s="90">
        <v>170</v>
      </c>
      <c r="I12" s="90"/>
      <c r="J12" s="90">
        <v>0</v>
      </c>
      <c r="K12" s="90"/>
      <c r="L12" s="90">
        <v>0</v>
      </c>
      <c r="M12" s="90"/>
      <c r="N12" s="90">
        <v>0</v>
      </c>
      <c r="O12" s="90"/>
      <c r="P12" s="90">
        <v>170</v>
      </c>
      <c r="Q12" s="90"/>
      <c r="R12" s="90">
        <v>22</v>
      </c>
      <c r="S12" s="90"/>
      <c r="T12" s="90">
        <v>148</v>
      </c>
    </row>
    <row r="13" spans="2:28" s="4" customFormat="1">
      <c r="D13" s="6"/>
      <c r="E13" s="6"/>
      <c r="F13" s="90"/>
      <c r="G13" s="6"/>
      <c r="H13" s="90"/>
      <c r="I13" s="6"/>
      <c r="J13" s="90"/>
      <c r="K13" s="6"/>
      <c r="L13" s="90"/>
      <c r="M13" s="6"/>
      <c r="N13" s="90"/>
      <c r="O13" s="6"/>
      <c r="P13" s="90"/>
      <c r="Q13" s="6"/>
      <c r="R13" s="90"/>
      <c r="S13" s="6"/>
      <c r="T13" s="90"/>
    </row>
    <row r="14" spans="2:28" ht="21.75" thickBot="1">
      <c r="B14" s="30" t="s">
        <v>88</v>
      </c>
      <c r="C14" s="30"/>
      <c r="D14" s="30"/>
      <c r="E14" s="30"/>
      <c r="F14" s="72">
        <f>SUM(F10:F13)</f>
        <v>517445</v>
      </c>
      <c r="G14" s="72"/>
      <c r="H14" s="72">
        <f>SUM(H10:H13)</f>
        <v>16930</v>
      </c>
      <c r="I14" s="72"/>
      <c r="J14" s="72">
        <f>SUM(J10:J13)</f>
        <v>4561287200</v>
      </c>
      <c r="K14" s="72"/>
      <c r="L14" s="72">
        <f>SUM(L10:L13)</f>
        <v>653355853</v>
      </c>
      <c r="M14" s="72"/>
      <c r="N14" s="72">
        <f>SUM(N10:N13)</f>
        <v>3907931347</v>
      </c>
      <c r="O14" s="72"/>
      <c r="P14" s="72">
        <f>SUM(P10:P13)</f>
        <v>4561287370</v>
      </c>
      <c r="Q14" s="77"/>
      <c r="R14" s="72">
        <f>SUM(R10:R13)</f>
        <v>653355875</v>
      </c>
      <c r="S14" s="77"/>
      <c r="T14" s="72">
        <f>SUM(T10:T13)</f>
        <v>3907931495</v>
      </c>
    </row>
    <row r="15" spans="2:28" ht="21.75" thickTop="1"/>
    <row r="16" spans="2:28" ht="30">
      <c r="J16" s="55">
        <v>10</v>
      </c>
    </row>
  </sheetData>
  <sortState xmlns:xlrd2="http://schemas.microsoft.com/office/spreadsheetml/2017/richdata2" ref="B12:T13">
    <sortCondition descending="1" ref="T12:T13"/>
  </sortState>
  <mergeCells count="16">
    <mergeCell ref="B2:T2"/>
    <mergeCell ref="B3:T3"/>
    <mergeCell ref="B4:T4"/>
    <mergeCell ref="R9"/>
    <mergeCell ref="T9"/>
    <mergeCell ref="P8:T8"/>
    <mergeCell ref="J9"/>
    <mergeCell ref="L9"/>
    <mergeCell ref="N9"/>
    <mergeCell ref="J8:N8"/>
    <mergeCell ref="P9"/>
    <mergeCell ref="B8:B9"/>
    <mergeCell ref="D9"/>
    <mergeCell ref="F9"/>
    <mergeCell ref="H9"/>
    <mergeCell ref="D8:H8"/>
  </mergeCells>
  <printOptions horizontalCentered="1" verticalCentered="1"/>
  <pageMargins left="0" right="0" top="0" bottom="0" header="0" footer="0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44"/>
  <sheetViews>
    <sheetView rightToLeft="1" view="pageBreakPreview" topLeftCell="A14" zoomScale="60" zoomScaleNormal="70" workbookViewId="0">
      <selection activeCell="D43" sqref="D43"/>
    </sheetView>
  </sheetViews>
  <sheetFormatPr defaultRowHeight="21"/>
  <cols>
    <col min="1" max="1" width="3.7109375" style="4" customWidth="1"/>
    <col min="2" max="2" width="34.85546875" style="4" customWidth="1"/>
    <col min="3" max="3" width="1" style="4" customWidth="1"/>
    <col min="4" max="4" width="14.42578125" style="4" bestFit="1" customWidth="1"/>
    <col min="5" max="5" width="1" style="4" customWidth="1"/>
    <col min="6" max="6" width="21.42578125" style="4" bestFit="1" customWidth="1"/>
    <col min="7" max="7" width="1" style="4" customWidth="1"/>
    <col min="8" max="8" width="21.42578125" style="4" bestFit="1" customWidth="1"/>
    <col min="9" max="9" width="1" style="4" customWidth="1"/>
    <col min="10" max="10" width="21.85546875" style="4" customWidth="1"/>
    <col min="11" max="11" width="1" style="4" customWidth="1"/>
    <col min="12" max="12" width="14.42578125" style="4" bestFit="1" customWidth="1"/>
    <col min="13" max="13" width="1" style="4" customWidth="1"/>
    <col min="14" max="14" width="21.42578125" style="4" bestFit="1" customWidth="1"/>
    <col min="15" max="15" width="1" style="4" customWidth="1"/>
    <col min="16" max="16" width="19.140625" style="4" bestFit="1" customWidth="1"/>
    <col min="17" max="17" width="1" style="4" customWidth="1"/>
    <col min="18" max="18" width="20.425781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>
      <c r="B2" s="110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2:28" ht="30">
      <c r="B3" s="110" t="s">
        <v>52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2:28" ht="30">
      <c r="B4" s="110" t="s">
        <v>155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</row>
    <row r="6" spans="2:28" s="2" customFormat="1" ht="30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>
      <c r="B7" s="13" t="s">
        <v>111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>
      <c r="B8" s="109" t="s">
        <v>2</v>
      </c>
      <c r="D8" s="110" t="s">
        <v>54</v>
      </c>
      <c r="E8" s="110" t="s">
        <v>54</v>
      </c>
      <c r="F8" s="110" t="s">
        <v>54</v>
      </c>
      <c r="G8" s="110" t="s">
        <v>54</v>
      </c>
      <c r="H8" s="110" t="s">
        <v>54</v>
      </c>
      <c r="I8" s="110" t="s">
        <v>54</v>
      </c>
      <c r="J8" s="110" t="s">
        <v>54</v>
      </c>
      <c r="L8" s="110" t="s">
        <v>55</v>
      </c>
      <c r="M8" s="110" t="s">
        <v>55</v>
      </c>
      <c r="N8" s="110" t="s">
        <v>55</v>
      </c>
      <c r="O8" s="110" t="s">
        <v>55</v>
      </c>
      <c r="P8" s="110" t="s">
        <v>55</v>
      </c>
      <c r="Q8" s="110" t="s">
        <v>55</v>
      </c>
      <c r="R8" s="110" t="s">
        <v>55</v>
      </c>
    </row>
    <row r="9" spans="2:28" ht="48" customHeight="1">
      <c r="B9" s="109" t="s">
        <v>2</v>
      </c>
      <c r="D9" s="113" t="s">
        <v>6</v>
      </c>
      <c r="E9" s="53"/>
      <c r="F9" s="113" t="s">
        <v>68</v>
      </c>
      <c r="G9" s="53"/>
      <c r="H9" s="113" t="s">
        <v>69</v>
      </c>
      <c r="I9" s="53"/>
      <c r="J9" s="113" t="s">
        <v>70</v>
      </c>
      <c r="K9" s="41"/>
      <c r="L9" s="113" t="s">
        <v>6</v>
      </c>
      <c r="M9" s="53"/>
      <c r="N9" s="113" t="s">
        <v>68</v>
      </c>
      <c r="O9" s="53"/>
      <c r="P9" s="113" t="s">
        <v>69</v>
      </c>
      <c r="Q9" s="53"/>
      <c r="R9" s="113" t="s">
        <v>70</v>
      </c>
    </row>
    <row r="10" spans="2:28" s="2" customFormat="1">
      <c r="B10" s="2" t="s">
        <v>139</v>
      </c>
      <c r="C10" s="104"/>
      <c r="D10" s="86">
        <v>4000000</v>
      </c>
      <c r="E10" s="86"/>
      <c r="F10" s="86">
        <v>69702786000</v>
      </c>
      <c r="G10" s="86"/>
      <c r="H10" s="86">
        <v>70617312000</v>
      </c>
      <c r="I10" s="86"/>
      <c r="J10" s="86">
        <v>-914526000</v>
      </c>
      <c r="K10" s="86"/>
      <c r="L10" s="86">
        <v>4000000</v>
      </c>
      <c r="M10" s="86"/>
      <c r="N10" s="86">
        <v>69702786000</v>
      </c>
      <c r="O10" s="86"/>
      <c r="P10" s="86">
        <v>52207506000</v>
      </c>
      <c r="Q10" s="86"/>
      <c r="R10" s="86">
        <v>17495280000</v>
      </c>
    </row>
    <row r="11" spans="2:28" s="2" customFormat="1">
      <c r="B11" s="2" t="s">
        <v>130</v>
      </c>
      <c r="C11" s="104"/>
      <c r="D11" s="86">
        <v>4974884</v>
      </c>
      <c r="E11" s="86"/>
      <c r="F11" s="86">
        <v>47425268191</v>
      </c>
      <c r="G11" s="86"/>
      <c r="H11" s="86">
        <v>45842777490</v>
      </c>
      <c r="I11" s="86"/>
      <c r="J11" s="86">
        <v>1582490701</v>
      </c>
      <c r="K11" s="86"/>
      <c r="L11" s="86">
        <v>4974884</v>
      </c>
      <c r="M11" s="86"/>
      <c r="N11" s="86">
        <v>47425268191</v>
      </c>
      <c r="O11" s="86"/>
      <c r="P11" s="86">
        <v>40650229878</v>
      </c>
      <c r="Q11" s="86"/>
      <c r="R11" s="86">
        <v>6775038313</v>
      </c>
    </row>
    <row r="12" spans="2:28" s="2" customFormat="1">
      <c r="B12" s="2" t="s">
        <v>152</v>
      </c>
      <c r="C12" s="104"/>
      <c r="D12" s="86">
        <v>1020000</v>
      </c>
      <c r="E12" s="86"/>
      <c r="F12" s="86">
        <v>36227754630</v>
      </c>
      <c r="G12" s="86"/>
      <c r="H12" s="86">
        <v>29637203130</v>
      </c>
      <c r="I12" s="86"/>
      <c r="J12" s="86">
        <v>6590551500</v>
      </c>
      <c r="K12" s="86"/>
      <c r="L12" s="86">
        <v>1020000</v>
      </c>
      <c r="M12" s="86"/>
      <c r="N12" s="86">
        <v>36227754630</v>
      </c>
      <c r="O12" s="86"/>
      <c r="P12" s="86">
        <v>29778695338</v>
      </c>
      <c r="Q12" s="86"/>
      <c r="R12" s="86">
        <v>6449059292</v>
      </c>
    </row>
    <row r="13" spans="2:28" s="2" customFormat="1">
      <c r="B13" s="2" t="s">
        <v>122</v>
      </c>
      <c r="C13" s="104"/>
      <c r="D13" s="86">
        <v>1959000</v>
      </c>
      <c r="E13" s="86"/>
      <c r="F13" s="86">
        <v>68741241435</v>
      </c>
      <c r="G13" s="86"/>
      <c r="H13" s="86">
        <v>72276013650</v>
      </c>
      <c r="I13" s="86"/>
      <c r="J13" s="86">
        <v>-3534772215</v>
      </c>
      <c r="K13" s="86"/>
      <c r="L13" s="86">
        <v>1959000</v>
      </c>
      <c r="M13" s="86"/>
      <c r="N13" s="86">
        <v>68741241435</v>
      </c>
      <c r="O13" s="86"/>
      <c r="P13" s="86">
        <v>62762895507</v>
      </c>
      <c r="Q13" s="86"/>
      <c r="R13" s="86">
        <v>5978345928</v>
      </c>
    </row>
    <row r="14" spans="2:28" s="2" customFormat="1">
      <c r="B14" s="2" t="s">
        <v>159</v>
      </c>
      <c r="C14" s="104"/>
      <c r="D14" s="86">
        <v>10479000</v>
      </c>
      <c r="E14" s="86"/>
      <c r="F14" s="86">
        <v>49635337011</v>
      </c>
      <c r="G14" s="86"/>
      <c r="H14" s="86">
        <v>43986687000</v>
      </c>
      <c r="I14" s="86"/>
      <c r="J14" s="86">
        <v>5648650011</v>
      </c>
      <c r="K14" s="86"/>
      <c r="L14" s="86">
        <v>10479000</v>
      </c>
      <c r="M14" s="86"/>
      <c r="N14" s="86">
        <v>49635337011</v>
      </c>
      <c r="O14" s="86"/>
      <c r="P14" s="86">
        <v>43986687000</v>
      </c>
      <c r="Q14" s="86"/>
      <c r="R14" s="86">
        <v>5648650011</v>
      </c>
    </row>
    <row r="15" spans="2:28" s="2" customFormat="1">
      <c r="B15" s="2" t="s">
        <v>131</v>
      </c>
      <c r="C15" s="104"/>
      <c r="D15" s="86">
        <v>902641</v>
      </c>
      <c r="E15" s="86"/>
      <c r="F15" s="86">
        <v>19156720607</v>
      </c>
      <c r="G15" s="86"/>
      <c r="H15" s="86">
        <v>21058933613</v>
      </c>
      <c r="I15" s="86"/>
      <c r="J15" s="86">
        <v>-1902213005</v>
      </c>
      <c r="K15" s="86"/>
      <c r="L15" s="86">
        <v>902641</v>
      </c>
      <c r="M15" s="86"/>
      <c r="N15" s="86">
        <v>19156720607</v>
      </c>
      <c r="O15" s="86"/>
      <c r="P15" s="86">
        <v>13737208079</v>
      </c>
      <c r="Q15" s="86"/>
      <c r="R15" s="86">
        <v>5419512528</v>
      </c>
    </row>
    <row r="16" spans="2:28" s="2" customFormat="1">
      <c r="B16" s="2" t="s">
        <v>15</v>
      </c>
      <c r="C16" s="104"/>
      <c r="D16" s="86">
        <v>7542643</v>
      </c>
      <c r="E16" s="86"/>
      <c r="F16" s="86">
        <v>48285601925</v>
      </c>
      <c r="G16" s="86"/>
      <c r="H16" s="86">
        <v>47310892569</v>
      </c>
      <c r="I16" s="86"/>
      <c r="J16" s="86">
        <v>974709356</v>
      </c>
      <c r="K16" s="86"/>
      <c r="L16" s="86">
        <v>7542643</v>
      </c>
      <c r="M16" s="86"/>
      <c r="N16" s="86">
        <v>48285601925</v>
      </c>
      <c r="O16" s="86"/>
      <c r="P16" s="86">
        <v>44161831574</v>
      </c>
      <c r="Q16" s="86"/>
      <c r="R16" s="86">
        <v>4123770351</v>
      </c>
    </row>
    <row r="17" spans="2:18" s="2" customFormat="1">
      <c r="B17" s="2" t="s">
        <v>146</v>
      </c>
      <c r="C17" s="104"/>
      <c r="D17" s="86">
        <v>275724</v>
      </c>
      <c r="E17" s="86"/>
      <c r="F17" s="86">
        <v>35110088945</v>
      </c>
      <c r="G17" s="86"/>
      <c r="H17" s="86">
        <v>36247535230</v>
      </c>
      <c r="I17" s="86"/>
      <c r="J17" s="86">
        <v>-1137446284</v>
      </c>
      <c r="K17" s="86"/>
      <c r="L17" s="86">
        <v>275724</v>
      </c>
      <c r="M17" s="86"/>
      <c r="N17" s="86">
        <v>35110088945</v>
      </c>
      <c r="O17" s="86"/>
      <c r="P17" s="86">
        <v>31957880991</v>
      </c>
      <c r="Q17" s="86"/>
      <c r="R17" s="86">
        <v>3152207954</v>
      </c>
    </row>
    <row r="18" spans="2:18" s="2" customFormat="1">
      <c r="B18" s="2" t="s">
        <v>160</v>
      </c>
      <c r="C18" s="104"/>
      <c r="D18" s="86">
        <v>16200000</v>
      </c>
      <c r="E18" s="86"/>
      <c r="F18" s="86">
        <v>47231888130</v>
      </c>
      <c r="G18" s="86"/>
      <c r="H18" s="86">
        <v>44834567697</v>
      </c>
      <c r="I18" s="86"/>
      <c r="J18" s="86">
        <v>2397320433</v>
      </c>
      <c r="K18" s="86"/>
      <c r="L18" s="86">
        <v>16200000</v>
      </c>
      <c r="M18" s="86"/>
      <c r="N18" s="86">
        <v>47231888130</v>
      </c>
      <c r="O18" s="86"/>
      <c r="P18" s="86">
        <v>44834567697</v>
      </c>
      <c r="Q18" s="86"/>
      <c r="R18" s="86">
        <v>2397320433</v>
      </c>
    </row>
    <row r="19" spans="2:18" s="2" customFormat="1">
      <c r="B19" s="2" t="s">
        <v>145</v>
      </c>
      <c r="C19" s="104"/>
      <c r="D19" s="86">
        <v>1300000</v>
      </c>
      <c r="E19" s="86"/>
      <c r="F19" s="86">
        <v>29295647550</v>
      </c>
      <c r="G19" s="86"/>
      <c r="H19" s="86">
        <v>30885133500</v>
      </c>
      <c r="I19" s="86"/>
      <c r="J19" s="86">
        <v>-1589485950</v>
      </c>
      <c r="K19" s="86"/>
      <c r="L19" s="86">
        <v>1300000</v>
      </c>
      <c r="M19" s="86"/>
      <c r="N19" s="86">
        <v>29295647550</v>
      </c>
      <c r="O19" s="86"/>
      <c r="P19" s="86">
        <v>26943725250</v>
      </c>
      <c r="Q19" s="86"/>
      <c r="R19" s="86">
        <v>2351922300</v>
      </c>
    </row>
    <row r="20" spans="2:18" s="2" customFormat="1">
      <c r="B20" s="2" t="s">
        <v>121</v>
      </c>
      <c r="C20" s="104"/>
      <c r="D20" s="86">
        <v>350000</v>
      </c>
      <c r="E20" s="86"/>
      <c r="F20" s="86">
        <v>27579420225</v>
      </c>
      <c r="G20" s="86"/>
      <c r="H20" s="86">
        <v>32205987420</v>
      </c>
      <c r="I20" s="86"/>
      <c r="J20" s="86">
        <v>-4626567195</v>
      </c>
      <c r="K20" s="86"/>
      <c r="L20" s="86">
        <v>350000</v>
      </c>
      <c r="M20" s="86"/>
      <c r="N20" s="86">
        <v>27579420225</v>
      </c>
      <c r="O20" s="86"/>
      <c r="P20" s="86">
        <v>25290123117</v>
      </c>
      <c r="Q20" s="86"/>
      <c r="R20" s="86">
        <v>2289297108</v>
      </c>
    </row>
    <row r="21" spans="2:18" s="2" customFormat="1">
      <c r="B21" s="2" t="s">
        <v>162</v>
      </c>
      <c r="C21" s="104"/>
      <c r="D21" s="86">
        <v>10000000</v>
      </c>
      <c r="E21" s="86"/>
      <c r="F21" s="86">
        <v>33290734500</v>
      </c>
      <c r="G21" s="86"/>
      <c r="H21" s="86">
        <v>31999668021</v>
      </c>
      <c r="I21" s="86"/>
      <c r="J21" s="86">
        <v>1291066479</v>
      </c>
      <c r="K21" s="86"/>
      <c r="L21" s="86">
        <v>10000000</v>
      </c>
      <c r="M21" s="86"/>
      <c r="N21" s="86">
        <v>33290734500</v>
      </c>
      <c r="O21" s="86"/>
      <c r="P21" s="86">
        <v>31999668021</v>
      </c>
      <c r="Q21" s="86"/>
      <c r="R21" s="86">
        <v>1291066479</v>
      </c>
    </row>
    <row r="22" spans="2:18" s="2" customFormat="1">
      <c r="B22" s="2" t="s">
        <v>148</v>
      </c>
      <c r="C22" s="104"/>
      <c r="D22" s="86">
        <v>5000</v>
      </c>
      <c r="E22" s="86"/>
      <c r="F22" s="86">
        <v>4385604965</v>
      </c>
      <c r="G22" s="86"/>
      <c r="H22" s="86">
        <v>4273925210</v>
      </c>
      <c r="I22" s="86"/>
      <c r="J22" s="86">
        <v>111679755</v>
      </c>
      <c r="K22" s="86"/>
      <c r="L22" s="86">
        <v>5000</v>
      </c>
      <c r="M22" s="86"/>
      <c r="N22" s="86">
        <v>4385604965</v>
      </c>
      <c r="O22" s="86"/>
      <c r="P22" s="86">
        <v>4124352325</v>
      </c>
      <c r="Q22" s="86"/>
      <c r="R22" s="86">
        <v>261252640</v>
      </c>
    </row>
    <row r="23" spans="2:18" s="2" customFormat="1">
      <c r="B23" s="2" t="s">
        <v>163</v>
      </c>
      <c r="C23" s="104"/>
      <c r="D23" s="86">
        <v>1554288</v>
      </c>
      <c r="E23" s="86"/>
      <c r="F23" s="86">
        <v>20780787817</v>
      </c>
      <c r="G23" s="86"/>
      <c r="H23" s="86">
        <v>20525378696</v>
      </c>
      <c r="I23" s="86"/>
      <c r="J23" s="86">
        <v>255409121</v>
      </c>
      <c r="K23" s="86"/>
      <c r="L23" s="86">
        <v>1554288</v>
      </c>
      <c r="M23" s="86"/>
      <c r="N23" s="86">
        <v>20780787817</v>
      </c>
      <c r="O23" s="86"/>
      <c r="P23" s="86">
        <v>20525378696</v>
      </c>
      <c r="Q23" s="86"/>
      <c r="R23" s="86">
        <v>255409121</v>
      </c>
    </row>
    <row r="24" spans="2:18" s="2" customFormat="1">
      <c r="B24" s="2" t="s">
        <v>166</v>
      </c>
      <c r="C24" s="104"/>
      <c r="D24" s="86">
        <v>241720</v>
      </c>
      <c r="E24" s="86"/>
      <c r="F24" s="86">
        <v>12934367463</v>
      </c>
      <c r="G24" s="86"/>
      <c r="H24" s="86">
        <v>12694079076</v>
      </c>
      <c r="I24" s="86"/>
      <c r="J24" s="86">
        <v>240288387</v>
      </c>
      <c r="K24" s="86"/>
      <c r="L24" s="86">
        <v>241720</v>
      </c>
      <c r="M24" s="86"/>
      <c r="N24" s="86">
        <v>12934367463</v>
      </c>
      <c r="O24" s="86"/>
      <c r="P24" s="86">
        <v>12694079076</v>
      </c>
      <c r="Q24" s="86"/>
      <c r="R24" s="86">
        <v>240288387</v>
      </c>
    </row>
    <row r="25" spans="2:18" s="2" customFormat="1">
      <c r="B25" s="2" t="s">
        <v>158</v>
      </c>
      <c r="C25" s="104"/>
      <c r="D25" s="86">
        <v>995383</v>
      </c>
      <c r="E25" s="86"/>
      <c r="F25" s="86">
        <v>51748782641</v>
      </c>
      <c r="G25" s="86"/>
      <c r="H25" s="86">
        <v>51513787023</v>
      </c>
      <c r="I25" s="86"/>
      <c r="J25" s="86">
        <v>234995618</v>
      </c>
      <c r="K25" s="86"/>
      <c r="L25" s="86">
        <v>995383</v>
      </c>
      <c r="M25" s="86"/>
      <c r="N25" s="86">
        <v>51748782641</v>
      </c>
      <c r="O25" s="86"/>
      <c r="P25" s="86">
        <v>51513787023</v>
      </c>
      <c r="Q25" s="86"/>
      <c r="R25" s="86">
        <v>234995618</v>
      </c>
    </row>
    <row r="26" spans="2:18" s="2" customFormat="1">
      <c r="B26" s="2" t="s">
        <v>123</v>
      </c>
      <c r="C26" s="104"/>
      <c r="D26" s="86">
        <v>97</v>
      </c>
      <c r="E26" s="86"/>
      <c r="F26" s="86">
        <v>67934244</v>
      </c>
      <c r="G26" s="86"/>
      <c r="H26" s="86">
        <v>66566792</v>
      </c>
      <c r="I26" s="86"/>
      <c r="J26" s="86">
        <v>1367452</v>
      </c>
      <c r="K26" s="86"/>
      <c r="L26" s="86">
        <v>97</v>
      </c>
      <c r="M26" s="86"/>
      <c r="N26" s="86">
        <v>67934244</v>
      </c>
      <c r="O26" s="86"/>
      <c r="P26" s="86">
        <v>65290503</v>
      </c>
      <c r="Q26" s="86"/>
      <c r="R26" s="86">
        <v>2643741</v>
      </c>
    </row>
    <row r="27" spans="2:18" s="2" customFormat="1">
      <c r="B27" s="2" t="s">
        <v>126</v>
      </c>
      <c r="C27" s="104"/>
      <c r="D27" s="86">
        <v>77</v>
      </c>
      <c r="E27" s="86"/>
      <c r="F27" s="86">
        <v>57845773</v>
      </c>
      <c r="G27" s="86"/>
      <c r="H27" s="86">
        <v>56784905</v>
      </c>
      <c r="I27" s="86"/>
      <c r="J27" s="86">
        <v>1060868</v>
      </c>
      <c r="K27" s="86"/>
      <c r="L27" s="86">
        <v>77</v>
      </c>
      <c r="M27" s="86"/>
      <c r="N27" s="86">
        <v>57845773</v>
      </c>
      <c r="O27" s="86"/>
      <c r="P27" s="86">
        <v>56096650</v>
      </c>
      <c r="Q27" s="86"/>
      <c r="R27" s="86">
        <v>1749123</v>
      </c>
    </row>
    <row r="28" spans="2:18" s="2" customFormat="1">
      <c r="B28" s="2" t="s">
        <v>168</v>
      </c>
      <c r="C28" s="104"/>
      <c r="D28" s="86">
        <v>71</v>
      </c>
      <c r="E28" s="86"/>
      <c r="F28" s="86">
        <v>928800</v>
      </c>
      <c r="G28" s="86"/>
      <c r="H28" s="86">
        <v>891145</v>
      </c>
      <c r="I28" s="86"/>
      <c r="J28" s="86">
        <v>37655</v>
      </c>
      <c r="K28" s="86"/>
      <c r="L28" s="86">
        <v>71</v>
      </c>
      <c r="M28" s="86"/>
      <c r="N28" s="86">
        <v>928800</v>
      </c>
      <c r="O28" s="86"/>
      <c r="P28" s="86">
        <v>891145</v>
      </c>
      <c r="Q28" s="86"/>
      <c r="R28" s="86">
        <v>37655</v>
      </c>
    </row>
    <row r="29" spans="2:18" s="2" customFormat="1">
      <c r="B29" s="2" t="s">
        <v>138</v>
      </c>
      <c r="C29" s="104"/>
      <c r="D29" s="86">
        <v>1</v>
      </c>
      <c r="E29" s="86"/>
      <c r="F29" s="86">
        <v>44732</v>
      </c>
      <c r="G29" s="86"/>
      <c r="H29" s="86">
        <v>20762714260</v>
      </c>
      <c r="I29" s="86"/>
      <c r="J29" s="86">
        <v>-20762669527</v>
      </c>
      <c r="K29" s="86"/>
      <c r="L29" s="86">
        <v>1</v>
      </c>
      <c r="M29" s="86"/>
      <c r="N29" s="86">
        <v>44732</v>
      </c>
      <c r="O29" s="86"/>
      <c r="P29" s="86">
        <v>33224</v>
      </c>
      <c r="Q29" s="86"/>
      <c r="R29" s="86">
        <v>11508</v>
      </c>
    </row>
    <row r="30" spans="2:18" s="2" customFormat="1">
      <c r="B30" s="2" t="s">
        <v>129</v>
      </c>
      <c r="C30" s="104"/>
      <c r="D30" s="86">
        <v>1</v>
      </c>
      <c r="E30" s="86"/>
      <c r="F30" s="86">
        <v>53599</v>
      </c>
      <c r="G30" s="86"/>
      <c r="H30" s="86">
        <v>51799</v>
      </c>
      <c r="I30" s="86"/>
      <c r="J30" s="86">
        <v>1800</v>
      </c>
      <c r="K30" s="86"/>
      <c r="L30" s="86">
        <v>1</v>
      </c>
      <c r="M30" s="86"/>
      <c r="N30" s="86">
        <v>53599</v>
      </c>
      <c r="O30" s="86"/>
      <c r="P30" s="86">
        <v>45756</v>
      </c>
      <c r="Q30" s="86"/>
      <c r="R30" s="86">
        <v>7843</v>
      </c>
    </row>
    <row r="31" spans="2:18" s="2" customFormat="1">
      <c r="B31" s="2" t="s">
        <v>128</v>
      </c>
      <c r="C31" s="104"/>
      <c r="D31" s="86">
        <v>1</v>
      </c>
      <c r="E31" s="86"/>
      <c r="F31" s="86">
        <v>4036</v>
      </c>
      <c r="G31" s="86"/>
      <c r="H31" s="86">
        <v>3763</v>
      </c>
      <c r="I31" s="86"/>
      <c r="J31" s="86">
        <v>273</v>
      </c>
      <c r="K31" s="86"/>
      <c r="L31" s="86">
        <v>1</v>
      </c>
      <c r="M31" s="86"/>
      <c r="N31" s="86">
        <v>4036</v>
      </c>
      <c r="O31" s="86"/>
      <c r="P31" s="86">
        <v>2992</v>
      </c>
      <c r="Q31" s="86"/>
      <c r="R31" s="86">
        <v>1044</v>
      </c>
    </row>
    <row r="32" spans="2:18" s="2" customFormat="1">
      <c r="B32" s="2" t="s">
        <v>117</v>
      </c>
      <c r="C32" s="104"/>
      <c r="D32" s="86">
        <v>5400</v>
      </c>
      <c r="E32" s="86"/>
      <c r="F32" s="86">
        <v>5399021250</v>
      </c>
      <c r="G32" s="86"/>
      <c r="H32" s="86">
        <v>5399021250</v>
      </c>
      <c r="I32" s="86"/>
      <c r="J32" s="86">
        <v>0</v>
      </c>
      <c r="K32" s="86"/>
      <c r="L32" s="86">
        <v>5400</v>
      </c>
      <c r="M32" s="86"/>
      <c r="N32" s="86">
        <v>5399021250</v>
      </c>
      <c r="O32" s="86"/>
      <c r="P32" s="86">
        <v>5399021250</v>
      </c>
      <c r="Q32" s="86"/>
      <c r="R32" s="86">
        <v>0</v>
      </c>
    </row>
    <row r="33" spans="2:18" s="2" customFormat="1">
      <c r="B33" s="2" t="s">
        <v>167</v>
      </c>
      <c r="C33" s="104"/>
      <c r="D33" s="86">
        <v>1200000</v>
      </c>
      <c r="E33" s="86"/>
      <c r="F33" s="86">
        <v>4487539320</v>
      </c>
      <c r="G33" s="86"/>
      <c r="H33" s="86">
        <v>4691575440</v>
      </c>
      <c r="I33" s="86"/>
      <c r="J33" s="86">
        <v>-204036120</v>
      </c>
      <c r="K33" s="86"/>
      <c r="L33" s="86">
        <v>1200000</v>
      </c>
      <c r="M33" s="86"/>
      <c r="N33" s="86">
        <v>4487539320</v>
      </c>
      <c r="O33" s="86"/>
      <c r="P33" s="86">
        <v>4691575440</v>
      </c>
      <c r="Q33" s="86"/>
      <c r="R33" s="86">
        <v>-204036120</v>
      </c>
    </row>
    <row r="34" spans="2:18" s="2" customFormat="1">
      <c r="B34" s="2" t="s">
        <v>153</v>
      </c>
      <c r="C34" s="104"/>
      <c r="D34" s="86">
        <v>1384000</v>
      </c>
      <c r="E34" s="86"/>
      <c r="F34" s="86">
        <v>12822131664</v>
      </c>
      <c r="G34" s="86"/>
      <c r="H34" s="86">
        <v>13140012712</v>
      </c>
      <c r="I34" s="86"/>
      <c r="J34" s="86">
        <v>-317881048</v>
      </c>
      <c r="K34" s="86"/>
      <c r="L34" s="86">
        <v>1384000</v>
      </c>
      <c r="M34" s="86"/>
      <c r="N34" s="86">
        <v>12822131664</v>
      </c>
      <c r="O34" s="86"/>
      <c r="P34" s="86">
        <v>13415181024</v>
      </c>
      <c r="Q34" s="86"/>
      <c r="R34" s="86">
        <v>-593049360</v>
      </c>
    </row>
    <row r="35" spans="2:18" s="2" customFormat="1">
      <c r="B35" s="2" t="s">
        <v>133</v>
      </c>
      <c r="C35" s="104"/>
      <c r="D35" s="86">
        <v>120000</v>
      </c>
      <c r="E35" s="86"/>
      <c r="F35" s="86">
        <v>21465515700</v>
      </c>
      <c r="G35" s="86"/>
      <c r="H35" s="86">
        <v>23644457232</v>
      </c>
      <c r="I35" s="86"/>
      <c r="J35" s="86">
        <v>-2178941532</v>
      </c>
      <c r="K35" s="86"/>
      <c r="L35" s="86">
        <v>120000</v>
      </c>
      <c r="M35" s="86"/>
      <c r="N35" s="86">
        <v>21465515700</v>
      </c>
      <c r="O35" s="86"/>
      <c r="P35" s="86">
        <v>22279755808</v>
      </c>
      <c r="Q35" s="86"/>
      <c r="R35" s="86">
        <v>-814240108</v>
      </c>
    </row>
    <row r="36" spans="2:18" s="2" customFormat="1">
      <c r="B36" s="2" t="s">
        <v>147</v>
      </c>
      <c r="C36" s="104"/>
      <c r="D36" s="86">
        <v>1174000</v>
      </c>
      <c r="E36" s="86"/>
      <c r="F36" s="86">
        <v>26479563543</v>
      </c>
      <c r="G36" s="86"/>
      <c r="H36" s="86">
        <v>30724563094</v>
      </c>
      <c r="I36" s="86"/>
      <c r="J36" s="86">
        <v>-4244999551</v>
      </c>
      <c r="K36" s="86"/>
      <c r="L36" s="86">
        <v>1174000</v>
      </c>
      <c r="M36" s="86"/>
      <c r="N36" s="86">
        <v>26479563543</v>
      </c>
      <c r="O36" s="86"/>
      <c r="P36" s="86">
        <v>27393525019</v>
      </c>
      <c r="Q36" s="86"/>
      <c r="R36" s="86">
        <v>-913961476</v>
      </c>
    </row>
    <row r="37" spans="2:18" s="2" customFormat="1">
      <c r="B37" s="2" t="s">
        <v>157</v>
      </c>
      <c r="C37" s="104"/>
      <c r="D37" s="86">
        <v>4305304</v>
      </c>
      <c r="E37" s="86"/>
      <c r="F37" s="86">
        <v>59530452307</v>
      </c>
      <c r="G37" s="86"/>
      <c r="H37" s="86">
        <v>60603628036</v>
      </c>
      <c r="I37" s="86"/>
      <c r="J37" s="86">
        <v>-1073175728</v>
      </c>
      <c r="K37" s="86"/>
      <c r="L37" s="86">
        <v>4305304</v>
      </c>
      <c r="M37" s="86"/>
      <c r="N37" s="86">
        <v>59530452307</v>
      </c>
      <c r="O37" s="86"/>
      <c r="P37" s="86">
        <v>60603628036</v>
      </c>
      <c r="Q37" s="86"/>
      <c r="R37" s="86">
        <v>-1073175728</v>
      </c>
    </row>
    <row r="38" spans="2:18" s="2" customFormat="1">
      <c r="B38" s="2" t="s">
        <v>164</v>
      </c>
      <c r="C38" s="104"/>
      <c r="D38" s="86">
        <v>2200000</v>
      </c>
      <c r="E38" s="86"/>
      <c r="F38" s="86">
        <v>17101636200</v>
      </c>
      <c r="G38" s="86"/>
      <c r="H38" s="86">
        <v>19056338386</v>
      </c>
      <c r="I38" s="86"/>
      <c r="J38" s="86">
        <v>-1954702186</v>
      </c>
      <c r="K38" s="86"/>
      <c r="L38" s="86">
        <v>2200000</v>
      </c>
      <c r="M38" s="86"/>
      <c r="N38" s="86">
        <v>17101636200</v>
      </c>
      <c r="O38" s="86"/>
      <c r="P38" s="86">
        <v>19056338386</v>
      </c>
      <c r="Q38" s="86"/>
      <c r="R38" s="86">
        <v>-1954702186</v>
      </c>
    </row>
    <row r="39" spans="2:18" s="2" customFormat="1">
      <c r="B39" s="2" t="s">
        <v>161</v>
      </c>
      <c r="C39" s="104"/>
      <c r="D39" s="86">
        <v>557040</v>
      </c>
      <c r="E39" s="86"/>
      <c r="F39" s="86">
        <v>34995458678</v>
      </c>
      <c r="G39" s="86"/>
      <c r="H39" s="86">
        <v>37235796949</v>
      </c>
      <c r="I39" s="86"/>
      <c r="J39" s="86">
        <v>-2240338270</v>
      </c>
      <c r="K39" s="86"/>
      <c r="L39" s="86">
        <v>557040</v>
      </c>
      <c r="M39" s="86"/>
      <c r="N39" s="86">
        <v>34995458678</v>
      </c>
      <c r="O39" s="86"/>
      <c r="P39" s="86">
        <v>37235796949</v>
      </c>
      <c r="Q39" s="86"/>
      <c r="R39" s="86">
        <v>-2240338270</v>
      </c>
    </row>
    <row r="40" spans="2:18" s="2" customFormat="1">
      <c r="B40" s="2" t="s">
        <v>165</v>
      </c>
      <c r="C40" s="104"/>
      <c r="D40" s="86">
        <v>97000</v>
      </c>
      <c r="E40" s="86"/>
      <c r="F40" s="86">
        <v>17006098054</v>
      </c>
      <c r="G40" s="86"/>
      <c r="H40" s="86">
        <v>19961364001</v>
      </c>
      <c r="I40" s="86"/>
      <c r="J40" s="86">
        <v>-2955265946</v>
      </c>
      <c r="K40" s="86"/>
      <c r="L40" s="86">
        <v>97000</v>
      </c>
      <c r="M40" s="86"/>
      <c r="N40" s="86">
        <v>17006098054</v>
      </c>
      <c r="O40" s="86"/>
      <c r="P40" s="86">
        <v>19961364001</v>
      </c>
      <c r="Q40" s="86"/>
      <c r="R40" s="86">
        <v>-2955265946</v>
      </c>
    </row>
    <row r="41" spans="2:18" s="2" customFormat="1">
      <c r="D41" s="86"/>
      <c r="E41" s="76"/>
      <c r="F41" s="86"/>
      <c r="G41" s="76"/>
      <c r="H41" s="86"/>
      <c r="I41" s="76"/>
      <c r="J41" s="86"/>
      <c r="K41" s="85"/>
      <c r="L41" s="86"/>
      <c r="M41" s="76"/>
      <c r="N41" s="86"/>
      <c r="O41" s="76"/>
      <c r="P41" s="86"/>
      <c r="Q41" s="76"/>
      <c r="R41" s="86"/>
    </row>
    <row r="42" spans="2:18" s="42" customFormat="1" ht="30.75" customHeight="1" thickBot="1">
      <c r="B42" s="84" t="s">
        <v>88</v>
      </c>
      <c r="D42" s="88">
        <f>SUM(D10:D41)</f>
        <v>72843275</v>
      </c>
      <c r="E42" s="46"/>
      <c r="F42" s="88">
        <f>SUM(F10:F41)</f>
        <v>800946259935</v>
      </c>
      <c r="G42" s="46"/>
      <c r="H42" s="88">
        <f>SUM(H10:H41)</f>
        <v>831253651089</v>
      </c>
      <c r="I42" s="46"/>
      <c r="J42" s="88">
        <f>SUM(J10:J41)</f>
        <v>-30307391148</v>
      </c>
      <c r="K42" s="89"/>
      <c r="L42" s="88">
        <f>SUM(L10:L41)</f>
        <v>72843275</v>
      </c>
      <c r="M42" s="46"/>
      <c r="N42" s="88">
        <f>SUM(N10:N41)</f>
        <v>800946259935</v>
      </c>
      <c r="O42" s="46"/>
      <c r="P42" s="88">
        <f>SUM(P10:P41)</f>
        <v>747327161755</v>
      </c>
      <c r="Q42" s="46"/>
      <c r="R42" s="88">
        <f>SUM(R10:R41)</f>
        <v>53619098183</v>
      </c>
    </row>
    <row r="43" spans="2:18" ht="21.75" thickTop="1"/>
    <row r="44" spans="2:18" ht="30">
      <c r="J44" s="60">
        <v>11</v>
      </c>
    </row>
  </sheetData>
  <sortState xmlns:xlrd2="http://schemas.microsoft.com/office/spreadsheetml/2017/richdata2" ref="B10:R40">
    <sortCondition descending="1" ref="R10:R40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" right="0" top="0" bottom="0" header="0" footer="0"/>
  <pageSetup paperSize="9" scale="57" orientation="landscape" r:id="rId1"/>
  <rowBreaks count="2" manualBreakCount="2">
    <brk id="21" max="16383" man="1"/>
    <brk id="3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27"/>
  <sheetViews>
    <sheetView rightToLeft="1" view="pageBreakPreview" zoomScale="60" zoomScaleNormal="96" workbookViewId="0">
      <selection activeCell="F26" sqref="F26"/>
    </sheetView>
  </sheetViews>
  <sheetFormatPr defaultRowHeight="21"/>
  <cols>
    <col min="1" max="1" width="3.7109375" style="2" customWidth="1"/>
    <col min="2" max="2" width="40.140625" style="2" customWidth="1"/>
    <col min="3" max="3" width="1" style="2" customWidth="1"/>
    <col min="4" max="4" width="13" style="2" bestFit="1" customWidth="1"/>
    <col min="5" max="5" width="1" style="2" customWidth="1"/>
    <col min="6" max="6" width="19.7109375" style="2" bestFit="1" customWidth="1"/>
    <col min="7" max="7" width="1" style="2" customWidth="1"/>
    <col min="8" max="8" width="19.7109375" style="2" bestFit="1" customWidth="1"/>
    <col min="9" max="9" width="1" style="2" customWidth="1"/>
    <col min="10" max="10" width="19" style="2" customWidth="1"/>
    <col min="11" max="11" width="1" style="2" customWidth="1"/>
    <col min="12" max="12" width="19.42578125" style="2" customWidth="1"/>
    <col min="13" max="13" width="1" style="2" customWidth="1"/>
    <col min="14" max="14" width="22" style="2" customWidth="1"/>
    <col min="15" max="15" width="1" style="2" customWidth="1"/>
    <col min="16" max="16" width="23" style="2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2:28" ht="30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2:28" ht="30">
      <c r="B4" s="108" t="s">
        <v>155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</row>
    <row r="6" spans="2:28" ht="30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>
      <c r="B7" s="13" t="s">
        <v>132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>
      <c r="B8" s="127" t="s">
        <v>2</v>
      </c>
      <c r="D8" s="108" t="s">
        <v>54</v>
      </c>
      <c r="E8" s="108" t="s">
        <v>54</v>
      </c>
      <c r="F8" s="108" t="s">
        <v>54</v>
      </c>
      <c r="G8" s="108" t="s">
        <v>54</v>
      </c>
      <c r="H8" s="108" t="s">
        <v>54</v>
      </c>
      <c r="I8" s="108" t="s">
        <v>54</v>
      </c>
      <c r="J8" s="108" t="s">
        <v>54</v>
      </c>
      <c r="L8" s="108" t="s">
        <v>55</v>
      </c>
      <c r="M8" s="108" t="s">
        <v>55</v>
      </c>
      <c r="N8" s="108" t="s">
        <v>55</v>
      </c>
      <c r="O8" s="108" t="s">
        <v>55</v>
      </c>
      <c r="P8" s="108" t="s">
        <v>55</v>
      </c>
      <c r="Q8" s="108" t="s">
        <v>55</v>
      </c>
      <c r="R8" s="108" t="s">
        <v>55</v>
      </c>
    </row>
    <row r="9" spans="2:28" s="4" customFormat="1" ht="63" customHeight="1">
      <c r="B9" s="127" t="s">
        <v>2</v>
      </c>
      <c r="D9" s="111" t="s">
        <v>6</v>
      </c>
      <c r="E9" s="48"/>
      <c r="F9" s="111" t="s">
        <v>68</v>
      </c>
      <c r="G9" s="48"/>
      <c r="H9" s="111" t="s">
        <v>69</v>
      </c>
      <c r="I9" s="48"/>
      <c r="J9" s="111" t="s">
        <v>71</v>
      </c>
      <c r="L9" s="111" t="s">
        <v>6</v>
      </c>
      <c r="M9" s="48"/>
      <c r="N9" s="111" t="s">
        <v>68</v>
      </c>
      <c r="O9" s="48"/>
      <c r="P9" s="111" t="s">
        <v>69</v>
      </c>
      <c r="Q9" s="48"/>
      <c r="R9" s="111" t="s">
        <v>71</v>
      </c>
    </row>
    <row r="10" spans="2:28">
      <c r="B10" s="2" t="s">
        <v>138</v>
      </c>
      <c r="C10" s="104"/>
      <c r="D10" s="3">
        <v>1805892</v>
      </c>
      <c r="E10" s="3"/>
      <c r="F10" s="3">
        <v>91446138295</v>
      </c>
      <c r="G10" s="3"/>
      <c r="H10" s="3">
        <v>60018942889</v>
      </c>
      <c r="I10" s="3"/>
      <c r="J10" s="3">
        <v>31427195406</v>
      </c>
      <c r="K10" s="3"/>
      <c r="L10" s="3">
        <v>1805892</v>
      </c>
      <c r="M10" s="3"/>
      <c r="N10" s="3">
        <v>91446138295</v>
      </c>
      <c r="O10" s="3"/>
      <c r="P10" s="3">
        <v>60018942889</v>
      </c>
      <c r="Q10" s="3"/>
      <c r="R10" s="3">
        <v>31427195406</v>
      </c>
    </row>
    <row r="11" spans="2:28">
      <c r="B11" s="2" t="s">
        <v>134</v>
      </c>
      <c r="C11" s="104"/>
      <c r="D11" s="3">
        <v>2100000</v>
      </c>
      <c r="E11" s="3"/>
      <c r="F11" s="3">
        <v>33922642587</v>
      </c>
      <c r="G11" s="3"/>
      <c r="H11" s="3">
        <v>20123548210</v>
      </c>
      <c r="I11" s="3"/>
      <c r="J11" s="3">
        <v>13799094377</v>
      </c>
      <c r="K11" s="3"/>
      <c r="L11" s="3">
        <v>5155820</v>
      </c>
      <c r="M11" s="3"/>
      <c r="N11" s="3">
        <v>77469192137</v>
      </c>
      <c r="O11" s="3"/>
      <c r="P11" s="3">
        <v>49406377276</v>
      </c>
      <c r="Q11" s="3"/>
      <c r="R11" s="3">
        <v>28062814861</v>
      </c>
    </row>
    <row r="12" spans="2:28">
      <c r="B12" s="2" t="s">
        <v>143</v>
      </c>
      <c r="C12" s="104"/>
      <c r="D12" s="3">
        <v>3640000</v>
      </c>
      <c r="E12" s="3"/>
      <c r="F12" s="3">
        <v>43980947135</v>
      </c>
      <c r="G12" s="3"/>
      <c r="H12" s="3">
        <v>27897416820</v>
      </c>
      <c r="I12" s="3"/>
      <c r="J12" s="3">
        <v>16083530315</v>
      </c>
      <c r="K12" s="3"/>
      <c r="L12" s="3">
        <v>3640000</v>
      </c>
      <c r="M12" s="3"/>
      <c r="N12" s="3">
        <v>43980947135</v>
      </c>
      <c r="O12" s="3"/>
      <c r="P12" s="3">
        <v>27897416820</v>
      </c>
      <c r="Q12" s="3"/>
      <c r="R12" s="3">
        <v>16083530315</v>
      </c>
    </row>
    <row r="13" spans="2:28">
      <c r="B13" s="2" t="s">
        <v>144</v>
      </c>
      <c r="C13" s="104"/>
      <c r="D13" s="3">
        <v>1567000</v>
      </c>
      <c r="E13" s="3"/>
      <c r="F13" s="3">
        <v>28878840587</v>
      </c>
      <c r="G13" s="3"/>
      <c r="H13" s="3">
        <v>19455377612</v>
      </c>
      <c r="I13" s="3"/>
      <c r="J13" s="3">
        <v>9423462975</v>
      </c>
      <c r="K13" s="3"/>
      <c r="L13" s="3">
        <v>2567000</v>
      </c>
      <c r="M13" s="3"/>
      <c r="N13" s="3">
        <v>42600626188</v>
      </c>
      <c r="O13" s="3"/>
      <c r="P13" s="3">
        <v>31871062111</v>
      </c>
      <c r="Q13" s="3"/>
      <c r="R13" s="3">
        <v>10729564077</v>
      </c>
    </row>
    <row r="14" spans="2:28">
      <c r="B14" s="2" t="s">
        <v>127</v>
      </c>
      <c r="C14" s="104"/>
      <c r="D14" s="3">
        <v>0</v>
      </c>
      <c r="E14" s="3"/>
      <c r="F14" s="3">
        <v>0</v>
      </c>
      <c r="G14" s="3"/>
      <c r="H14" s="3">
        <v>0</v>
      </c>
      <c r="I14" s="3"/>
      <c r="J14" s="3">
        <v>0</v>
      </c>
      <c r="K14" s="3"/>
      <c r="L14" s="3">
        <v>170706</v>
      </c>
      <c r="M14" s="3"/>
      <c r="N14" s="3">
        <v>24804910711</v>
      </c>
      <c r="O14" s="3"/>
      <c r="P14" s="3">
        <v>18426669600</v>
      </c>
      <c r="Q14" s="3"/>
      <c r="R14" s="3">
        <v>6378241111</v>
      </c>
    </row>
    <row r="15" spans="2:28">
      <c r="B15" s="2" t="s">
        <v>113</v>
      </c>
      <c r="C15" s="104"/>
      <c r="D15" s="3">
        <v>1717303</v>
      </c>
      <c r="E15" s="3"/>
      <c r="F15" s="3">
        <v>61049581062</v>
      </c>
      <c r="G15" s="3"/>
      <c r="H15" s="3">
        <v>55326626378</v>
      </c>
      <c r="I15" s="3"/>
      <c r="J15" s="3">
        <v>5722954684</v>
      </c>
      <c r="K15" s="3"/>
      <c r="L15" s="3">
        <v>1717303</v>
      </c>
      <c r="M15" s="3"/>
      <c r="N15" s="3">
        <v>61049581062</v>
      </c>
      <c r="O15" s="3"/>
      <c r="P15" s="3">
        <v>55326626378</v>
      </c>
      <c r="Q15" s="3"/>
      <c r="R15" s="3">
        <v>5722954684</v>
      </c>
    </row>
    <row r="16" spans="2:28">
      <c r="B16" s="2" t="s">
        <v>133</v>
      </c>
      <c r="C16" s="104"/>
      <c r="D16" s="3">
        <v>292100</v>
      </c>
      <c r="E16" s="3"/>
      <c r="F16" s="3">
        <v>59756747572</v>
      </c>
      <c r="G16" s="3"/>
      <c r="H16" s="3">
        <v>54152513932</v>
      </c>
      <c r="I16" s="3"/>
      <c r="J16" s="3">
        <v>5604233640</v>
      </c>
      <c r="K16" s="3"/>
      <c r="L16" s="3">
        <v>292100</v>
      </c>
      <c r="M16" s="3"/>
      <c r="N16" s="3">
        <v>59756747572</v>
      </c>
      <c r="O16" s="3"/>
      <c r="P16" s="3">
        <v>54152513932</v>
      </c>
      <c r="Q16" s="3"/>
      <c r="R16" s="3">
        <v>5604233640</v>
      </c>
    </row>
    <row r="17" spans="2:18">
      <c r="B17" s="2" t="s">
        <v>142</v>
      </c>
      <c r="C17" s="104"/>
      <c r="D17" s="3">
        <v>7064</v>
      </c>
      <c r="E17" s="3"/>
      <c r="F17" s="3">
        <v>2530717718</v>
      </c>
      <c r="G17" s="3"/>
      <c r="H17" s="3">
        <v>2154691252</v>
      </c>
      <c r="I17" s="3"/>
      <c r="J17" s="3">
        <v>376026466</v>
      </c>
      <c r="K17" s="3"/>
      <c r="L17" s="3">
        <v>100964</v>
      </c>
      <c r="M17" s="3"/>
      <c r="N17" s="3">
        <v>36119582909</v>
      </c>
      <c r="O17" s="3"/>
      <c r="P17" s="3">
        <v>30796467619</v>
      </c>
      <c r="Q17" s="3"/>
      <c r="R17" s="3">
        <v>5323115290</v>
      </c>
    </row>
    <row r="18" spans="2:18">
      <c r="B18" s="2" t="s">
        <v>121</v>
      </c>
      <c r="C18" s="104"/>
      <c r="D18" s="3">
        <v>293000</v>
      </c>
      <c r="E18" s="3"/>
      <c r="F18" s="3">
        <v>22991635953</v>
      </c>
      <c r="G18" s="3"/>
      <c r="H18" s="3">
        <v>21171445846</v>
      </c>
      <c r="I18" s="3"/>
      <c r="J18" s="3">
        <v>1820190107</v>
      </c>
      <c r="K18" s="3"/>
      <c r="L18" s="3">
        <v>293000</v>
      </c>
      <c r="M18" s="3"/>
      <c r="N18" s="3">
        <v>22991635953</v>
      </c>
      <c r="O18" s="3"/>
      <c r="P18" s="3">
        <v>21171445846</v>
      </c>
      <c r="Q18" s="3"/>
      <c r="R18" s="3">
        <v>1820190107</v>
      </c>
    </row>
    <row r="19" spans="2:18">
      <c r="B19" s="2" t="s">
        <v>169</v>
      </c>
      <c r="C19" s="104"/>
      <c r="D19" s="3">
        <v>500000</v>
      </c>
      <c r="E19" s="3"/>
      <c r="F19" s="3">
        <v>15536263234</v>
      </c>
      <c r="G19" s="3"/>
      <c r="H19" s="3">
        <v>14438097814</v>
      </c>
      <c r="I19" s="3"/>
      <c r="J19" s="3">
        <v>1098165420</v>
      </c>
      <c r="K19" s="3"/>
      <c r="L19" s="3">
        <v>500000</v>
      </c>
      <c r="M19" s="3"/>
      <c r="N19" s="3">
        <v>15536263234</v>
      </c>
      <c r="O19" s="3"/>
      <c r="P19" s="3">
        <v>14438097814</v>
      </c>
      <c r="Q19" s="3"/>
      <c r="R19" s="3">
        <v>1098165420</v>
      </c>
    </row>
    <row r="20" spans="2:18">
      <c r="B20" s="2" t="s">
        <v>122</v>
      </c>
      <c r="C20" s="104"/>
      <c r="D20" s="3">
        <v>60000</v>
      </c>
      <c r="E20" s="3"/>
      <c r="F20" s="3">
        <v>2361862824</v>
      </c>
      <c r="G20" s="3"/>
      <c r="H20" s="3">
        <v>1922293891</v>
      </c>
      <c r="I20" s="3"/>
      <c r="J20" s="3">
        <v>439568933</v>
      </c>
      <c r="K20" s="3"/>
      <c r="L20" s="3">
        <v>60000</v>
      </c>
      <c r="M20" s="3"/>
      <c r="N20" s="3">
        <v>2361862824</v>
      </c>
      <c r="O20" s="3"/>
      <c r="P20" s="3">
        <v>1922293891</v>
      </c>
      <c r="Q20" s="3"/>
      <c r="R20" s="3">
        <v>439568933</v>
      </c>
    </row>
    <row r="21" spans="2:18">
      <c r="B21" s="2" t="s">
        <v>163</v>
      </c>
      <c r="C21" s="104"/>
      <c r="D21" s="3">
        <v>700000</v>
      </c>
      <c r="E21" s="3"/>
      <c r="F21" s="3">
        <v>9311654745</v>
      </c>
      <c r="G21" s="3"/>
      <c r="H21" s="3">
        <v>9243952915</v>
      </c>
      <c r="I21" s="3"/>
      <c r="J21" s="3">
        <v>67701830</v>
      </c>
      <c r="K21" s="3"/>
      <c r="L21" s="3">
        <v>700000</v>
      </c>
      <c r="M21" s="3"/>
      <c r="N21" s="3">
        <v>9311654745</v>
      </c>
      <c r="O21" s="3"/>
      <c r="P21" s="3">
        <v>9243952915</v>
      </c>
      <c r="Q21" s="3"/>
      <c r="R21" s="3">
        <v>67701830</v>
      </c>
    </row>
    <row r="22" spans="2:18">
      <c r="B22" s="2" t="s">
        <v>14</v>
      </c>
      <c r="C22" s="104"/>
      <c r="D22" s="3">
        <v>18776</v>
      </c>
      <c r="E22" s="3"/>
      <c r="F22" s="3">
        <v>118144913</v>
      </c>
      <c r="G22" s="3"/>
      <c r="H22" s="3">
        <v>116651767</v>
      </c>
      <c r="I22" s="3"/>
      <c r="J22" s="3">
        <v>1493146</v>
      </c>
      <c r="K22" s="3"/>
      <c r="L22" s="3">
        <v>18776</v>
      </c>
      <c r="M22" s="3"/>
      <c r="N22" s="3">
        <v>118144913</v>
      </c>
      <c r="O22" s="3"/>
      <c r="P22" s="3">
        <v>116651767</v>
      </c>
      <c r="Q22" s="3"/>
      <c r="R22" s="3">
        <v>1493146</v>
      </c>
    </row>
    <row r="23" spans="2:18">
      <c r="B23" s="2" t="s">
        <v>167</v>
      </c>
      <c r="C23" s="104"/>
      <c r="D23" s="3">
        <v>1600000</v>
      </c>
      <c r="E23" s="3"/>
      <c r="F23" s="3">
        <v>6114703447</v>
      </c>
      <c r="G23" s="3"/>
      <c r="H23" s="3">
        <v>6255433916</v>
      </c>
      <c r="I23" s="3"/>
      <c r="J23" s="3">
        <v>-140730469</v>
      </c>
      <c r="K23" s="3"/>
      <c r="L23" s="3">
        <v>1600000</v>
      </c>
      <c r="M23" s="3"/>
      <c r="N23" s="3">
        <v>6114703447</v>
      </c>
      <c r="O23" s="3"/>
      <c r="P23" s="3">
        <v>6255433916</v>
      </c>
      <c r="Q23" s="3"/>
      <c r="R23" s="3">
        <v>-140730469</v>
      </c>
    </row>
    <row r="24" spans="2:18">
      <c r="D24" s="3"/>
      <c r="F24" s="3"/>
      <c r="H24" s="3"/>
      <c r="J24" s="3"/>
      <c r="L24" s="3"/>
      <c r="N24" s="3"/>
      <c r="P24" s="3"/>
      <c r="R24" s="3"/>
    </row>
    <row r="25" spans="2:18" ht="21.75" thickBot="1">
      <c r="B25" s="30" t="s">
        <v>88</v>
      </c>
      <c r="D25" s="9"/>
      <c r="F25" s="9">
        <f>SUM(F10:F24)</f>
        <v>377999880072</v>
      </c>
      <c r="H25" s="9">
        <f>SUM(H10:H24)</f>
        <v>292276993242</v>
      </c>
      <c r="J25" s="9">
        <f>SUM(J10:J24)</f>
        <v>85722886830</v>
      </c>
      <c r="L25" s="9">
        <f>SUM(L10:L24)</f>
        <v>18621561</v>
      </c>
      <c r="N25" s="9">
        <f>SUM(N10:N24)</f>
        <v>493661991125</v>
      </c>
      <c r="P25" s="9">
        <f>SUM(P10:P24)</f>
        <v>381043952774</v>
      </c>
      <c r="R25" s="9">
        <f>SUM(R10:R24)</f>
        <v>112618038351</v>
      </c>
    </row>
    <row r="26" spans="2:18" ht="21.75" thickTop="1"/>
    <row r="27" spans="2:18" ht="26.25">
      <c r="J27" s="26">
        <v>12</v>
      </c>
    </row>
  </sheetData>
  <sortState xmlns:xlrd2="http://schemas.microsoft.com/office/spreadsheetml/2017/richdata2" ref="B10:R23">
    <sortCondition descending="1" ref="R10:R23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47" orientation="portrait" r:id="rId1"/>
  <rowBreaks count="2" manualBreakCount="2">
    <brk id="15" max="16383" man="1"/>
    <brk id="2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17"/>
  <sheetViews>
    <sheetView rightToLeft="1" view="pageBreakPreview" topLeftCell="A4" zoomScale="60" zoomScaleNormal="100" workbookViewId="0">
      <selection activeCell="D16" sqref="D16"/>
    </sheetView>
  </sheetViews>
  <sheetFormatPr defaultRowHeight="21"/>
  <cols>
    <col min="1" max="1" width="3.5703125" style="1" customWidth="1"/>
    <col min="2" max="2" width="35.140625" style="70" customWidth="1"/>
    <col min="3" max="3" width="1.28515625" style="1" customWidth="1"/>
    <col min="4" max="4" width="21.28515625" style="1" bestFit="1" customWidth="1"/>
    <col min="5" max="5" width="1.28515625" style="1" customWidth="1"/>
    <col min="6" max="6" width="16.7109375" style="1" customWidth="1"/>
    <col min="7" max="7" width="1.28515625" style="1" customWidth="1"/>
    <col min="8" max="8" width="14.85546875" style="1" bestFit="1" customWidth="1"/>
    <col min="9" max="9" width="1.28515625" style="1" customWidth="1"/>
    <col min="10" max="10" width="16.140625" style="1" bestFit="1" customWidth="1"/>
    <col min="11" max="11" width="1.28515625" style="1" customWidth="1"/>
    <col min="12" max="12" width="16.85546875" style="1" customWidth="1"/>
    <col min="13" max="13" width="1.28515625" style="1" customWidth="1"/>
    <col min="14" max="14" width="16.7109375" style="1" customWidth="1"/>
    <col min="15" max="15" width="1.28515625" style="1" customWidth="1"/>
    <col min="16" max="16" width="16.140625" style="1" bestFit="1" customWidth="1"/>
    <col min="17" max="17" width="1.28515625" style="1" customWidth="1"/>
    <col min="18" max="18" width="18.28515625" style="1" bestFit="1" customWidth="1"/>
    <col min="19" max="19" width="1.28515625" style="1" customWidth="1"/>
    <col min="20" max="20" width="9.140625" style="1" customWidth="1"/>
    <col min="21" max="16384" width="9.140625" style="1"/>
  </cols>
  <sheetData>
    <row r="2" spans="2:28" ht="30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6"/>
      <c r="R2" s="16"/>
      <c r="S2" s="16"/>
      <c r="T2" s="16"/>
      <c r="U2" s="16"/>
    </row>
    <row r="3" spans="2:28" ht="30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6"/>
      <c r="R3" s="16"/>
    </row>
    <row r="4" spans="2:28" ht="30">
      <c r="B4" s="108" t="s">
        <v>155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6"/>
      <c r="R4" s="16"/>
    </row>
    <row r="6" spans="2:28" s="2" customFormat="1" ht="30">
      <c r="B6" s="9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>
      <c r="B7" s="133" t="s">
        <v>116</v>
      </c>
      <c r="C7" s="133"/>
      <c r="D7" s="133"/>
      <c r="E7" s="133"/>
      <c r="F7" s="133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15" customFormat="1">
      <c r="B8" s="110" t="s">
        <v>56</v>
      </c>
      <c r="D8" s="110" t="s">
        <v>54</v>
      </c>
      <c r="E8" s="110" t="s">
        <v>54</v>
      </c>
      <c r="F8" s="110" t="s">
        <v>54</v>
      </c>
      <c r="G8" s="110" t="s">
        <v>54</v>
      </c>
      <c r="H8" s="110" t="s">
        <v>54</v>
      </c>
      <c r="I8" s="110" t="s">
        <v>54</v>
      </c>
      <c r="J8" s="110" t="s">
        <v>54</v>
      </c>
      <c r="L8" s="110" t="s">
        <v>55</v>
      </c>
      <c r="M8" s="110" t="s">
        <v>55</v>
      </c>
      <c r="N8" s="110" t="s">
        <v>55</v>
      </c>
      <c r="O8" s="110" t="s">
        <v>55</v>
      </c>
      <c r="P8" s="110" t="s">
        <v>55</v>
      </c>
      <c r="Q8" s="110" t="s">
        <v>55</v>
      </c>
      <c r="R8" s="110" t="s">
        <v>55</v>
      </c>
    </row>
    <row r="9" spans="2:28" s="52" customFormat="1" ht="54" customHeight="1">
      <c r="B9" s="110" t="s">
        <v>56</v>
      </c>
      <c r="D9" s="130" t="s">
        <v>76</v>
      </c>
      <c r="E9" s="95"/>
      <c r="F9" s="130" t="s">
        <v>73</v>
      </c>
      <c r="G9" s="95"/>
      <c r="H9" s="130" t="s">
        <v>74</v>
      </c>
      <c r="I9" s="95"/>
      <c r="J9" s="130" t="s">
        <v>77</v>
      </c>
      <c r="K9" s="96"/>
      <c r="L9" s="130" t="s">
        <v>76</v>
      </c>
      <c r="M9" s="95"/>
      <c r="N9" s="130" t="s">
        <v>73</v>
      </c>
      <c r="O9" s="95"/>
      <c r="P9" s="130" t="s">
        <v>74</v>
      </c>
      <c r="Q9" s="95"/>
      <c r="R9" s="130" t="s">
        <v>77</v>
      </c>
    </row>
    <row r="10" spans="2:28" s="52" customFormat="1" ht="26.25">
      <c r="B10" s="94" t="s">
        <v>148</v>
      </c>
      <c r="C10" s="104"/>
      <c r="D10" s="83">
        <v>0</v>
      </c>
      <c r="E10" s="83"/>
      <c r="F10" s="83">
        <v>111679755</v>
      </c>
      <c r="G10" s="83"/>
      <c r="H10" s="83">
        <v>0</v>
      </c>
      <c r="I10" s="83"/>
      <c r="J10" s="83">
        <v>111679755</v>
      </c>
      <c r="K10" s="83"/>
      <c r="L10" s="83">
        <v>0</v>
      </c>
      <c r="M10" s="83"/>
      <c r="N10" s="83">
        <v>261252640</v>
      </c>
      <c r="O10" s="83"/>
      <c r="P10" s="83">
        <v>0</v>
      </c>
      <c r="Q10" s="83"/>
      <c r="R10" s="83">
        <v>261252640</v>
      </c>
    </row>
    <row r="11" spans="2:28" s="52" customFormat="1" ht="26.25">
      <c r="B11" s="94" t="s">
        <v>117</v>
      </c>
      <c r="C11" s="104"/>
      <c r="D11" s="83">
        <v>79183620</v>
      </c>
      <c r="E11" s="83"/>
      <c r="F11" s="83">
        <v>0</v>
      </c>
      <c r="G11" s="83"/>
      <c r="H11" s="83">
        <v>0</v>
      </c>
      <c r="I11" s="83"/>
      <c r="J11" s="83">
        <v>79183620</v>
      </c>
      <c r="K11" s="83"/>
      <c r="L11" s="83">
        <v>155850038</v>
      </c>
      <c r="M11" s="83"/>
      <c r="N11" s="83">
        <v>0</v>
      </c>
      <c r="O11" s="83"/>
      <c r="P11" s="83">
        <v>0</v>
      </c>
      <c r="Q11" s="83"/>
      <c r="R11" s="83">
        <v>155850038</v>
      </c>
    </row>
    <row r="12" spans="2:28" s="52" customFormat="1" ht="26.25">
      <c r="B12" s="94" t="s">
        <v>123</v>
      </c>
      <c r="C12" s="104"/>
      <c r="D12" s="83">
        <v>0</v>
      </c>
      <c r="E12" s="83"/>
      <c r="F12" s="83">
        <v>1367452</v>
      </c>
      <c r="G12" s="83"/>
      <c r="H12" s="83">
        <v>0</v>
      </c>
      <c r="I12" s="83"/>
      <c r="J12" s="83">
        <v>1367452</v>
      </c>
      <c r="K12" s="83"/>
      <c r="L12" s="83">
        <v>0</v>
      </c>
      <c r="M12" s="83"/>
      <c r="N12" s="83">
        <v>2643741</v>
      </c>
      <c r="O12" s="83"/>
      <c r="P12" s="83">
        <v>0</v>
      </c>
      <c r="Q12" s="83"/>
      <c r="R12" s="83">
        <v>2643741</v>
      </c>
    </row>
    <row r="13" spans="2:28" s="52" customFormat="1" ht="26.25">
      <c r="B13" s="94" t="s">
        <v>126</v>
      </c>
      <c r="C13" s="104"/>
      <c r="D13" s="83">
        <v>0</v>
      </c>
      <c r="E13" s="83"/>
      <c r="F13" s="83">
        <v>1060868</v>
      </c>
      <c r="G13" s="83"/>
      <c r="H13" s="83">
        <v>0</v>
      </c>
      <c r="I13" s="83"/>
      <c r="J13" s="83">
        <v>1060868</v>
      </c>
      <c r="K13" s="83"/>
      <c r="L13" s="83">
        <v>0</v>
      </c>
      <c r="M13" s="83"/>
      <c r="N13" s="83">
        <v>1749123</v>
      </c>
      <c r="O13" s="83"/>
      <c r="P13" s="83">
        <v>0</v>
      </c>
      <c r="Q13" s="83"/>
      <c r="R13" s="83">
        <v>1749123</v>
      </c>
    </row>
    <row r="14" spans="2:28" ht="26.25">
      <c r="B14" s="92"/>
      <c r="C14" s="52"/>
      <c r="D14" s="75"/>
      <c r="E14" s="87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</row>
    <row r="15" spans="2:28" ht="27" thickBot="1">
      <c r="B15" s="93" t="s">
        <v>88</v>
      </c>
      <c r="D15" s="72">
        <f>SUM(D10:D14)</f>
        <v>79183620</v>
      </c>
      <c r="E15" s="87"/>
      <c r="F15" s="72">
        <f>SUM(F10:F14)</f>
        <v>114108075</v>
      </c>
      <c r="G15" s="83"/>
      <c r="H15" s="72">
        <f>SUM(H10:H13)</f>
        <v>0</v>
      </c>
      <c r="I15" s="83"/>
      <c r="J15" s="72">
        <f>SUM(J10:J14)</f>
        <v>193291695</v>
      </c>
      <c r="K15" s="83"/>
      <c r="L15" s="72">
        <f>SUM(L10:L14)</f>
        <v>155850038</v>
      </c>
      <c r="M15" s="83"/>
      <c r="N15" s="72">
        <f>SUM(N10:N14)</f>
        <v>265645504</v>
      </c>
      <c r="O15" s="83"/>
      <c r="P15" s="72">
        <f>SUM(P10:P14)</f>
        <v>0</v>
      </c>
      <c r="Q15" s="83"/>
      <c r="R15" s="72">
        <f>SUM(R10:R14)</f>
        <v>421495542</v>
      </c>
    </row>
    <row r="16" spans="2:28" ht="27" thickTop="1">
      <c r="D16" s="83"/>
      <c r="E16" s="87"/>
      <c r="G16" s="83"/>
      <c r="I16" s="83"/>
      <c r="K16" s="83"/>
      <c r="M16" s="83"/>
      <c r="O16" s="83"/>
      <c r="Q16" s="83"/>
    </row>
    <row r="17" spans="10:10" ht="30">
      <c r="J17" s="55">
        <v>13</v>
      </c>
    </row>
  </sheetData>
  <sortState xmlns:xlrd2="http://schemas.microsoft.com/office/spreadsheetml/2017/richdata2" ref="B10:R13">
    <sortCondition descending="1" ref="R10:R13"/>
  </sortState>
  <mergeCells count="15">
    <mergeCell ref="R9"/>
    <mergeCell ref="L8:R8"/>
    <mergeCell ref="B8:B9"/>
    <mergeCell ref="D9"/>
    <mergeCell ref="F9"/>
    <mergeCell ref="H9"/>
    <mergeCell ref="J9"/>
    <mergeCell ref="D8:J8"/>
    <mergeCell ref="B2:P2"/>
    <mergeCell ref="B3:P3"/>
    <mergeCell ref="B4:P4"/>
    <mergeCell ref="L9"/>
    <mergeCell ref="N9"/>
    <mergeCell ref="P9"/>
    <mergeCell ref="B7:F7"/>
  </mergeCells>
  <printOptions horizontalCentered="1" verticalCentered="1"/>
  <pageMargins left="0.7" right="0.7" top="0.75" bottom="0.75" header="0.3" footer="0.3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6"/>
  <sheetViews>
    <sheetView rightToLeft="1" view="pageBreakPreview" topLeftCell="B1" zoomScaleNormal="100" zoomScaleSheetLayoutView="100" workbookViewId="0">
      <selection activeCell="F15" sqref="F15"/>
    </sheetView>
  </sheetViews>
  <sheetFormatPr defaultRowHeight="21.75" customHeight="1"/>
  <cols>
    <col min="1" max="1" width="3" style="2" customWidth="1"/>
    <col min="2" max="2" width="20.7109375" style="2" bestFit="1" customWidth="1"/>
    <col min="3" max="3" width="1" style="2" customWidth="1"/>
    <col min="4" max="4" width="27.85546875" style="2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27" customHeight="1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2:28" ht="27" customHeight="1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2:28" ht="27" customHeight="1">
      <c r="B4" s="108" t="s">
        <v>155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2:28" ht="73.5" customHeight="1"/>
    <row r="6" spans="2:28" ht="30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>
      <c r="B7" s="13" t="s">
        <v>112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4" customFormat="1" ht="21.75" customHeight="1">
      <c r="B9" s="112" t="s">
        <v>78</v>
      </c>
      <c r="C9" s="112" t="s">
        <v>78</v>
      </c>
      <c r="D9" s="112" t="s">
        <v>78</v>
      </c>
      <c r="F9" s="112" t="s">
        <v>54</v>
      </c>
      <c r="G9" s="112" t="s">
        <v>54</v>
      </c>
      <c r="H9" s="112" t="s">
        <v>54</v>
      </c>
      <c r="J9" s="112" t="s">
        <v>55</v>
      </c>
      <c r="K9" s="112" t="s">
        <v>55</v>
      </c>
      <c r="L9" s="112" t="s">
        <v>55</v>
      </c>
    </row>
    <row r="10" spans="2:28" s="42" customFormat="1" ht="50.25" customHeight="1">
      <c r="B10" s="131" t="s">
        <v>79</v>
      </c>
      <c r="D10" s="131" t="s">
        <v>39</v>
      </c>
      <c r="F10" s="131" t="s">
        <v>80</v>
      </c>
      <c r="H10" s="131" t="s">
        <v>81</v>
      </c>
      <c r="J10" s="129" t="s">
        <v>80</v>
      </c>
      <c r="L10" s="131" t="s">
        <v>81</v>
      </c>
    </row>
    <row r="11" spans="2:28" s="4" customFormat="1" ht="21.75" customHeight="1">
      <c r="B11" s="4" t="s">
        <v>135</v>
      </c>
      <c r="C11" s="104"/>
      <c r="D11" s="4" t="s">
        <v>136</v>
      </c>
      <c r="E11" s="104"/>
      <c r="F11" s="67">
        <v>45070628</v>
      </c>
      <c r="G11" s="67"/>
      <c r="H11" s="67" t="s">
        <v>61</v>
      </c>
      <c r="I11" s="67"/>
      <c r="J11" s="67">
        <v>52246461</v>
      </c>
      <c r="L11" s="48" t="s">
        <v>61</v>
      </c>
    </row>
    <row r="12" spans="2:28" s="4" customFormat="1" ht="21.75" customHeight="1">
      <c r="B12" s="4" t="s">
        <v>46</v>
      </c>
      <c r="C12" s="104"/>
      <c r="D12" s="4" t="s">
        <v>47</v>
      </c>
      <c r="E12" s="104"/>
      <c r="F12" s="67">
        <v>3185</v>
      </c>
      <c r="G12" s="67"/>
      <c r="H12" s="67" t="s">
        <v>61</v>
      </c>
      <c r="I12" s="67"/>
      <c r="J12" s="67">
        <v>6622</v>
      </c>
    </row>
    <row r="13" spans="2:28" s="4" customFormat="1" ht="21.75" customHeight="1">
      <c r="B13" s="4" t="s">
        <v>49</v>
      </c>
      <c r="C13" s="104"/>
      <c r="D13" s="4" t="s">
        <v>50</v>
      </c>
      <c r="E13" s="104"/>
      <c r="F13" s="67">
        <v>1423</v>
      </c>
      <c r="G13" s="67"/>
      <c r="H13" s="67" t="s">
        <v>61</v>
      </c>
      <c r="I13" s="67"/>
      <c r="J13" s="67">
        <v>2749</v>
      </c>
    </row>
    <row r="14" spans="2:28" ht="21.75" customHeight="1" thickBot="1">
      <c r="B14" s="134" t="s">
        <v>88</v>
      </c>
      <c r="C14" s="134"/>
      <c r="D14" s="134"/>
      <c r="F14" s="72">
        <f>SUM(F11:F13)</f>
        <v>45075236</v>
      </c>
      <c r="H14" s="30"/>
      <c r="J14" s="72">
        <f>SUM(J11:J13)</f>
        <v>52255832</v>
      </c>
      <c r="L14" s="30"/>
    </row>
    <row r="15" spans="2:28" ht="21.75" customHeight="1" thickTop="1"/>
    <row r="16" spans="2:28" ht="30">
      <c r="F16" s="58">
        <v>14</v>
      </c>
    </row>
  </sheetData>
  <sortState xmlns:xlrd2="http://schemas.microsoft.com/office/spreadsheetml/2017/richdata2" ref="B11:J13">
    <sortCondition descending="1" ref="J11:J13"/>
  </sortState>
  <mergeCells count="13">
    <mergeCell ref="B2:L2"/>
    <mergeCell ref="B3:L3"/>
    <mergeCell ref="B4:L4"/>
    <mergeCell ref="B14:D14"/>
    <mergeCell ref="J10"/>
    <mergeCell ref="L10"/>
    <mergeCell ref="J9:L9"/>
    <mergeCell ref="B10"/>
    <mergeCell ref="D10"/>
    <mergeCell ref="B9:D9"/>
    <mergeCell ref="F10"/>
    <mergeCell ref="H10"/>
    <mergeCell ref="F9:H9"/>
  </mergeCells>
  <printOptions horizontalCentered="1" verticalCentered="1"/>
  <pageMargins left="0.7" right="0.7" top="0.75" bottom="0.75" header="0.3" footer="0.3"/>
  <pageSetup paperSize="9" scale="98" orientation="landscape" r:id="rId1"/>
  <rowBreaks count="1" manualBreakCount="1">
    <brk id="1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AB19"/>
  <sheetViews>
    <sheetView rightToLeft="1" view="pageBreakPreview" zoomScale="60" zoomScaleNormal="100" workbookViewId="0">
      <selection activeCell="J17" sqref="J17"/>
    </sheetView>
  </sheetViews>
  <sheetFormatPr defaultRowHeight="21"/>
  <cols>
    <col min="1" max="1" width="2.7109375" style="32" customWidth="1"/>
    <col min="2" max="2" width="32.42578125" style="32" customWidth="1"/>
    <col min="3" max="3" width="1" style="32" customWidth="1"/>
    <col min="4" max="4" width="14.85546875" style="32" bestFit="1" customWidth="1"/>
    <col min="5" max="5" width="1" style="32" customWidth="1"/>
    <col min="6" max="6" width="11.7109375" style="32" customWidth="1"/>
    <col min="7" max="7" width="1" style="32" customWidth="1"/>
    <col min="8" max="8" width="10.42578125" style="32" bestFit="1" customWidth="1"/>
    <col min="9" max="9" width="1" style="32" customWidth="1"/>
    <col min="10" max="10" width="13.28515625" style="32" bestFit="1" customWidth="1"/>
    <col min="11" max="11" width="1" style="32" customWidth="1"/>
    <col min="12" max="12" width="10.5703125" style="32" customWidth="1"/>
    <col min="13" max="13" width="1" style="32" customWidth="1"/>
    <col min="14" max="14" width="13.28515625" style="32" bestFit="1" customWidth="1"/>
    <col min="15" max="15" width="1" style="32" customWidth="1"/>
    <col min="16" max="16" width="13.28515625" style="32" bestFit="1" customWidth="1"/>
    <col min="17" max="17" width="1" style="32" customWidth="1"/>
    <col min="18" max="18" width="11.28515625" style="32" customWidth="1"/>
    <col min="19" max="19" width="1" style="32" customWidth="1"/>
    <col min="20" max="20" width="13.28515625" style="32" bestFit="1" customWidth="1"/>
    <col min="21" max="21" width="1" style="32" customWidth="1"/>
    <col min="22" max="22" width="9.140625" style="32" customWidth="1"/>
    <col min="23" max="16384" width="9.140625" style="32"/>
  </cols>
  <sheetData>
    <row r="2" spans="2:28" ht="30"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2:28" ht="30">
      <c r="B3" s="137" t="s">
        <v>52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</row>
    <row r="4" spans="2:28" ht="30">
      <c r="B4" s="137" t="s">
        <v>155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</row>
    <row r="5" spans="2:28" s="33" customFormat="1" ht="87" customHeight="1"/>
    <row r="6" spans="2:28" s="2" customFormat="1" ht="30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>
      <c r="B7" s="69" t="s">
        <v>115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2" customFormat="1" ht="30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33" customFormat="1">
      <c r="B9" s="136" t="s">
        <v>53</v>
      </c>
      <c r="C9" s="136" t="s">
        <v>53</v>
      </c>
      <c r="D9" s="136" t="s">
        <v>53</v>
      </c>
      <c r="E9" s="136" t="s">
        <v>53</v>
      </c>
      <c r="F9" s="136" t="s">
        <v>53</v>
      </c>
      <c r="G9" s="136" t="s">
        <v>53</v>
      </c>
      <c r="H9" s="136" t="s">
        <v>53</v>
      </c>
      <c r="J9" s="136" t="s">
        <v>54</v>
      </c>
      <c r="K9" s="136" t="s">
        <v>54</v>
      </c>
      <c r="L9" s="136" t="s">
        <v>54</v>
      </c>
      <c r="M9" s="136" t="s">
        <v>54</v>
      </c>
      <c r="N9" s="136" t="s">
        <v>54</v>
      </c>
      <c r="P9" s="136" t="s">
        <v>55</v>
      </c>
      <c r="Q9" s="136" t="s">
        <v>55</v>
      </c>
      <c r="R9" s="136" t="s">
        <v>55</v>
      </c>
      <c r="S9" s="136" t="s">
        <v>55</v>
      </c>
      <c r="T9" s="136" t="s">
        <v>55</v>
      </c>
    </row>
    <row r="10" spans="2:28" s="35" customFormat="1" ht="60" customHeight="1">
      <c r="B10" s="135" t="s">
        <v>56</v>
      </c>
      <c r="C10" s="38"/>
      <c r="D10" s="135" t="s">
        <v>57</v>
      </c>
      <c r="E10" s="38"/>
      <c r="F10" s="135" t="s">
        <v>25</v>
      </c>
      <c r="G10" s="38"/>
      <c r="H10" s="135" t="s">
        <v>26</v>
      </c>
      <c r="J10" s="135" t="s">
        <v>58</v>
      </c>
      <c r="K10" s="38"/>
      <c r="L10" s="135" t="s">
        <v>59</v>
      </c>
      <c r="M10" s="38"/>
      <c r="N10" s="135" t="s">
        <v>60</v>
      </c>
      <c r="P10" s="135" t="s">
        <v>58</v>
      </c>
      <c r="Q10" s="38"/>
      <c r="R10" s="135" t="s">
        <v>59</v>
      </c>
      <c r="S10" s="38"/>
      <c r="T10" s="135" t="s">
        <v>60</v>
      </c>
    </row>
    <row r="11" spans="2:28" s="33" customFormat="1">
      <c r="B11" s="103" t="s">
        <v>117</v>
      </c>
      <c r="C11" s="104"/>
      <c r="D11" s="34" t="s">
        <v>61</v>
      </c>
      <c r="E11" s="34"/>
      <c r="F11" s="34" t="s">
        <v>120</v>
      </c>
      <c r="G11" s="34"/>
      <c r="H11" s="34">
        <v>18</v>
      </c>
      <c r="I11" s="34"/>
      <c r="J11" s="34">
        <v>79183620</v>
      </c>
      <c r="K11" s="34"/>
      <c r="L11" s="34" t="s">
        <v>61</v>
      </c>
      <c r="M11" s="34"/>
      <c r="N11" s="34">
        <v>79183620</v>
      </c>
      <c r="O11" s="34"/>
      <c r="P11" s="34">
        <v>155850038</v>
      </c>
      <c r="Q11" s="34"/>
      <c r="R11" s="34" t="s">
        <v>61</v>
      </c>
      <c r="S11" s="34"/>
      <c r="T11" s="34">
        <v>155850038</v>
      </c>
    </row>
    <row r="12" spans="2:28" s="33" customFormat="1">
      <c r="B12" s="103" t="s">
        <v>135</v>
      </c>
      <c r="C12" s="104"/>
      <c r="D12" s="34">
        <v>30</v>
      </c>
      <c r="E12" s="34"/>
      <c r="F12" s="34" t="s">
        <v>61</v>
      </c>
      <c r="G12" s="34"/>
      <c r="H12" s="34">
        <v>0</v>
      </c>
      <c r="I12" s="34"/>
      <c r="J12" s="34">
        <v>45070628</v>
      </c>
      <c r="K12" s="34"/>
      <c r="L12" s="34">
        <v>0</v>
      </c>
      <c r="M12" s="34"/>
      <c r="N12" s="34">
        <v>45070628</v>
      </c>
      <c r="O12" s="34"/>
      <c r="P12" s="34">
        <v>52246461</v>
      </c>
      <c r="Q12" s="34"/>
      <c r="R12" s="34">
        <v>0</v>
      </c>
      <c r="S12" s="34"/>
      <c r="T12" s="34">
        <v>52246461</v>
      </c>
    </row>
    <row r="13" spans="2:28" s="33" customFormat="1">
      <c r="B13" s="103" t="s">
        <v>46</v>
      </c>
      <c r="C13" s="104"/>
      <c r="D13" s="34">
        <v>27</v>
      </c>
      <c r="E13" s="34"/>
      <c r="F13" s="34" t="s">
        <v>61</v>
      </c>
      <c r="G13" s="34"/>
      <c r="H13" s="34">
        <v>0</v>
      </c>
      <c r="I13" s="34"/>
      <c r="J13" s="34">
        <v>3185</v>
      </c>
      <c r="K13" s="34"/>
      <c r="L13" s="34">
        <v>0</v>
      </c>
      <c r="M13" s="34"/>
      <c r="N13" s="34">
        <v>3185</v>
      </c>
      <c r="O13" s="34"/>
      <c r="P13" s="34">
        <v>6622</v>
      </c>
      <c r="Q13" s="34"/>
      <c r="R13" s="34">
        <v>0</v>
      </c>
      <c r="S13" s="34"/>
      <c r="T13" s="34">
        <v>6622</v>
      </c>
    </row>
    <row r="14" spans="2:28" s="33" customFormat="1">
      <c r="B14" s="103" t="s">
        <v>49</v>
      </c>
      <c r="C14" s="104"/>
      <c r="D14" s="34">
        <v>17</v>
      </c>
      <c r="E14" s="34"/>
      <c r="F14" s="34" t="s">
        <v>61</v>
      </c>
      <c r="G14" s="34"/>
      <c r="H14" s="34">
        <v>0</v>
      </c>
      <c r="I14" s="34"/>
      <c r="J14" s="34">
        <v>1423</v>
      </c>
      <c r="K14" s="34"/>
      <c r="L14" s="34">
        <v>0</v>
      </c>
      <c r="M14" s="34"/>
      <c r="N14" s="34">
        <v>1423</v>
      </c>
      <c r="O14" s="34"/>
      <c r="P14" s="34">
        <v>2749</v>
      </c>
      <c r="Q14" s="34"/>
      <c r="R14" s="34">
        <v>0</v>
      </c>
      <c r="S14" s="34"/>
      <c r="T14" s="34">
        <v>2749</v>
      </c>
    </row>
    <row r="15" spans="2:28" s="33" customFormat="1">
      <c r="D15" s="34"/>
      <c r="H15" s="34"/>
      <c r="J15" s="36"/>
      <c r="K15" s="37"/>
      <c r="L15" s="36"/>
      <c r="M15" s="37"/>
      <c r="N15" s="36"/>
      <c r="O15" s="37"/>
      <c r="P15" s="36"/>
      <c r="Q15" s="37"/>
      <c r="R15" s="36"/>
      <c r="S15" s="37"/>
      <c r="T15" s="36"/>
    </row>
    <row r="16" spans="2:28" s="33" customFormat="1" ht="21.75" thickBot="1">
      <c r="B16" s="138" t="s">
        <v>88</v>
      </c>
      <c r="C16" s="138"/>
      <c r="D16" s="138"/>
      <c r="E16" s="138"/>
      <c r="F16" s="138"/>
      <c r="G16" s="138"/>
      <c r="H16" s="138"/>
      <c r="J16" s="40">
        <f>SUM(J11:J15)</f>
        <v>124258856</v>
      </c>
      <c r="L16" s="68">
        <f>SUM(L11:L14)</f>
        <v>0</v>
      </c>
      <c r="N16" s="40">
        <f>SUM(N11:N15)</f>
        <v>124258856</v>
      </c>
      <c r="P16" s="40">
        <f>SUM(P11:P15)</f>
        <v>208105870</v>
      </c>
      <c r="R16" s="68">
        <f>SUM(R11:R14)</f>
        <v>0</v>
      </c>
      <c r="T16" s="40">
        <f>SUM(T11:T15)</f>
        <v>208105870</v>
      </c>
    </row>
    <row r="17" spans="10:10" ht="21.75" thickTop="1"/>
    <row r="19" spans="10:10" ht="30">
      <c r="J19" s="62">
        <v>15</v>
      </c>
    </row>
  </sheetData>
  <sortState xmlns:xlrd2="http://schemas.microsoft.com/office/spreadsheetml/2017/richdata2" ref="B11:T14">
    <sortCondition descending="1" ref="T11:T14"/>
  </sortState>
  <mergeCells count="17">
    <mergeCell ref="B16:H16"/>
    <mergeCell ref="R10"/>
    <mergeCell ref="T10"/>
    <mergeCell ref="P9:T9"/>
    <mergeCell ref="J10"/>
    <mergeCell ref="L10"/>
    <mergeCell ref="N10"/>
    <mergeCell ref="J9:N9"/>
    <mergeCell ref="P10"/>
    <mergeCell ref="B10"/>
    <mergeCell ref="D10"/>
    <mergeCell ref="F10"/>
    <mergeCell ref="H10"/>
    <mergeCell ref="B9:H9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8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AB19"/>
  <sheetViews>
    <sheetView rightToLeft="1" view="pageBreakPreview" topLeftCell="A3" zoomScale="85" zoomScaleNormal="85" zoomScaleSheetLayoutView="85" workbookViewId="0">
      <selection activeCell="B5" sqref="B5"/>
    </sheetView>
  </sheetViews>
  <sheetFormatPr defaultRowHeight="21"/>
  <cols>
    <col min="1" max="1" width="3" style="2" customWidth="1"/>
    <col min="2" max="2" width="58.42578125" style="2" customWidth="1"/>
    <col min="3" max="3" width="1" style="2" customWidth="1"/>
    <col min="4" max="4" width="17.5703125" style="2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>
      <c r="B2" s="108" t="s">
        <v>0</v>
      </c>
      <c r="C2" s="108"/>
      <c r="D2" s="108"/>
      <c r="E2" s="108"/>
      <c r="F2" s="108"/>
    </row>
    <row r="3" spans="2:28" ht="30">
      <c r="B3" s="108" t="s">
        <v>52</v>
      </c>
      <c r="C3" s="108"/>
      <c r="D3" s="108"/>
      <c r="E3" s="108"/>
      <c r="F3" s="108"/>
    </row>
    <row r="4" spans="2:28" ht="30">
      <c r="B4" s="108" t="s">
        <v>155</v>
      </c>
      <c r="C4" s="108"/>
      <c r="D4" s="108"/>
      <c r="E4" s="108"/>
      <c r="F4" s="108"/>
    </row>
    <row r="5" spans="2:28" ht="125.25" customHeight="1"/>
    <row r="6" spans="2:28" s="25" customFormat="1" ht="24">
      <c r="B6" s="63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s="25" customFormat="1" ht="24">
      <c r="B7" s="63" t="s">
        <v>114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</row>
    <row r="8" spans="2:28" ht="30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ht="30">
      <c r="B9" s="127" t="s">
        <v>82</v>
      </c>
      <c r="D9" s="108" t="s">
        <v>54</v>
      </c>
      <c r="F9" s="108" t="s">
        <v>156</v>
      </c>
    </row>
    <row r="10" spans="2:28" ht="30">
      <c r="B10" s="140" t="s">
        <v>82</v>
      </c>
      <c r="D10" s="141" t="s">
        <v>42</v>
      </c>
      <c r="F10" s="141" t="s">
        <v>42</v>
      </c>
    </row>
    <row r="11" spans="2:28" ht="26.25">
      <c r="B11" s="26" t="s">
        <v>82</v>
      </c>
      <c r="C11" s="104"/>
      <c r="D11" s="97">
        <v>58503104</v>
      </c>
      <c r="E11" s="97"/>
      <c r="F11" s="97">
        <v>187669975</v>
      </c>
    </row>
    <row r="12" spans="2:28" ht="26.25">
      <c r="B12" s="26" t="s">
        <v>84</v>
      </c>
      <c r="C12" s="104"/>
      <c r="D12" s="97">
        <v>123734014</v>
      </c>
      <c r="E12" s="97"/>
      <c r="F12" s="97">
        <v>140456066</v>
      </c>
    </row>
    <row r="13" spans="2:28" ht="26.25" hidden="1">
      <c r="B13" s="26" t="s">
        <v>83</v>
      </c>
      <c r="C13" s="26"/>
      <c r="D13" s="97">
        <v>0</v>
      </c>
      <c r="E13" s="98"/>
      <c r="F13" s="97">
        <v>0</v>
      </c>
    </row>
    <row r="14" spans="2:28" ht="26.25">
      <c r="B14" s="26"/>
      <c r="C14" s="26"/>
      <c r="D14" s="97"/>
      <c r="E14" s="98"/>
      <c r="F14" s="97"/>
    </row>
    <row r="15" spans="2:28" ht="27" thickBot="1">
      <c r="B15" s="99" t="s">
        <v>88</v>
      </c>
      <c r="C15" s="26"/>
      <c r="D15" s="100">
        <f>SUM(D11:D14)</f>
        <v>182237118</v>
      </c>
      <c r="E15" s="98"/>
      <c r="F15" s="100">
        <f>SUM(F11:F14)</f>
        <v>328126041</v>
      </c>
    </row>
    <row r="16" spans="2:28" ht="21.75" thickTop="1"/>
    <row r="17" spans="1:6" ht="85.5" customHeight="1"/>
    <row r="18" spans="1:6" ht="85.5" customHeight="1"/>
    <row r="19" spans="1:6" ht="30">
      <c r="A19" s="139">
        <v>16</v>
      </c>
      <c r="B19" s="139"/>
      <c r="C19" s="139"/>
      <c r="D19" s="139"/>
      <c r="E19" s="139"/>
      <c r="F19" s="139"/>
    </row>
  </sheetData>
  <sortState xmlns:xlrd2="http://schemas.microsoft.com/office/spreadsheetml/2017/richdata2" ref="B11:F13">
    <sortCondition descending="1" ref="F11:F13"/>
  </sortState>
  <mergeCells count="9">
    <mergeCell ref="A19:F19"/>
    <mergeCell ref="B2:F2"/>
    <mergeCell ref="B3:F3"/>
    <mergeCell ref="B4:F4"/>
    <mergeCell ref="B9:B10"/>
    <mergeCell ref="D10"/>
    <mergeCell ref="D9"/>
    <mergeCell ref="F10"/>
    <mergeCell ref="F9"/>
  </mergeCells>
  <printOptions horizontalCentered="1" verticalCentered="1"/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3"/>
  <sheetViews>
    <sheetView rightToLeft="1" view="pageBreakPreview" zoomScaleNormal="100" zoomScaleSheetLayoutView="100" workbookViewId="0">
      <selection activeCell="D9" sqref="D9:G9"/>
    </sheetView>
  </sheetViews>
  <sheetFormatPr defaultRowHeight="21"/>
  <cols>
    <col min="1" max="1" width="2.5703125" style="2" customWidth="1"/>
    <col min="2" max="2" width="3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25.42578125" style="2" bestFit="1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>
      <c r="C2" s="108" t="s">
        <v>0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3:17" ht="30">
      <c r="C3" s="108" t="s">
        <v>1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3:17" ht="30">
      <c r="C4" s="108" t="s">
        <v>155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</row>
    <row r="5" spans="3:17" ht="30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3:17" ht="30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3:17" ht="30">
      <c r="C7" s="54" t="s">
        <v>89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9" spans="3:17" s="6" customFormat="1" ht="34.5" customHeight="1">
      <c r="C9" s="109" t="s">
        <v>99</v>
      </c>
      <c r="D9" s="110" t="s">
        <v>151</v>
      </c>
      <c r="E9" s="110" t="s">
        <v>3</v>
      </c>
      <c r="F9" s="110" t="s">
        <v>3</v>
      </c>
      <c r="G9" s="110" t="s">
        <v>3</v>
      </c>
      <c r="I9" s="110" t="s">
        <v>4</v>
      </c>
      <c r="J9" s="110" t="s">
        <v>4</v>
      </c>
      <c r="K9" s="110" t="s">
        <v>4</v>
      </c>
      <c r="M9" s="110" t="s">
        <v>156</v>
      </c>
      <c r="N9" s="110" t="s">
        <v>5</v>
      </c>
      <c r="O9" s="110" t="s">
        <v>5</v>
      </c>
      <c r="P9" s="110" t="s">
        <v>5</v>
      </c>
      <c r="Q9" s="110" t="s">
        <v>5</v>
      </c>
    </row>
    <row r="10" spans="3:17" s="6" customFormat="1" ht="44.25" customHeight="1">
      <c r="C10" s="109"/>
      <c r="D10" s="11"/>
      <c r="E10" s="111" t="s">
        <v>7</v>
      </c>
      <c r="F10" s="11"/>
      <c r="G10" s="111" t="s">
        <v>8</v>
      </c>
      <c r="I10" s="111" t="s">
        <v>100</v>
      </c>
      <c r="J10" s="11"/>
      <c r="K10" s="111" t="s">
        <v>101</v>
      </c>
      <c r="M10" s="111" t="s">
        <v>7</v>
      </c>
      <c r="N10" s="11"/>
      <c r="O10" s="111" t="s">
        <v>8</v>
      </c>
      <c r="Q10" s="113" t="s">
        <v>12</v>
      </c>
    </row>
    <row r="11" spans="3:17" s="6" customFormat="1" ht="39.75" customHeight="1">
      <c r="C11" s="109"/>
      <c r="D11" s="10"/>
      <c r="E11" s="112" t="s">
        <v>7</v>
      </c>
      <c r="F11" s="10"/>
      <c r="G11" s="112" t="s">
        <v>8</v>
      </c>
      <c r="I11" s="112"/>
      <c r="J11" s="10"/>
      <c r="K11" s="112"/>
      <c r="M11" s="112" t="s">
        <v>7</v>
      </c>
      <c r="N11" s="10"/>
      <c r="O11" s="112" t="s">
        <v>8</v>
      </c>
      <c r="Q11" s="114" t="s">
        <v>12</v>
      </c>
    </row>
    <row r="12" spans="3:17">
      <c r="C12" s="43" t="s">
        <v>91</v>
      </c>
      <c r="E12" s="3">
        <f>سهام!G45</f>
        <v>504022880957</v>
      </c>
      <c r="G12" s="3">
        <f>سهام!I45</f>
        <v>741603648722.87439</v>
      </c>
      <c r="I12" s="3">
        <f>سهام!M45</f>
        <v>408415816115</v>
      </c>
      <c r="K12" s="3">
        <f>سهام!Q45</f>
        <v>377999880072</v>
      </c>
      <c r="M12" s="3">
        <f>سهام!W45</f>
        <v>691821633116</v>
      </c>
      <c r="O12" s="3">
        <f>سهام!Y45</f>
        <v>791035853709.59949</v>
      </c>
      <c r="Q12" s="8">
        <f t="shared" ref="Q12:Q17" si="0">O12/$O$19</f>
        <v>0.95750408615281202</v>
      </c>
    </row>
    <row r="13" spans="3:17">
      <c r="C13" s="2" t="s">
        <v>95</v>
      </c>
      <c r="E13" s="3">
        <f>سپرده!L14</f>
        <v>18666437784</v>
      </c>
      <c r="G13" s="3">
        <f>E13</f>
        <v>18666437784</v>
      </c>
      <c r="I13" s="3">
        <f>سپرده!N14</f>
        <v>122348261572</v>
      </c>
      <c r="K13" s="3">
        <f>سپرده!P14</f>
        <v>115817379182</v>
      </c>
      <c r="M13" s="3">
        <f>سپرده!R14</f>
        <v>25197320174</v>
      </c>
      <c r="O13" s="3">
        <f>M13</f>
        <v>25197320174</v>
      </c>
      <c r="Q13" s="8">
        <f t="shared" si="0"/>
        <v>3.0499928560207688E-2</v>
      </c>
    </row>
    <row r="14" spans="3:17">
      <c r="C14" s="2" t="s">
        <v>93</v>
      </c>
      <c r="E14" s="3">
        <f>'اوراق مشارکت'!R16</f>
        <v>9386481698</v>
      </c>
      <c r="G14" s="3">
        <f>'اوراق مشارکت'!T16</f>
        <v>9796298157</v>
      </c>
      <c r="I14" s="3">
        <f>'اوراق مشارکت'!X16</f>
        <v>0</v>
      </c>
      <c r="K14" s="3">
        <f>'اوراق مشارکت'!AB16</f>
        <v>0</v>
      </c>
      <c r="M14" s="3">
        <f>'اوراق مشارکت'!AH16</f>
        <v>9386481698</v>
      </c>
      <c r="O14" s="3">
        <f>'اوراق مشارکت'!AJ16</f>
        <v>9910406232</v>
      </c>
      <c r="Q14" s="8">
        <f t="shared" si="0"/>
        <v>1.1995985286980346E-2</v>
      </c>
    </row>
    <row r="15" spans="3:17" hidden="1">
      <c r="C15" s="2" t="s">
        <v>92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0</v>
      </c>
      <c r="Q15" s="8">
        <f t="shared" si="0"/>
        <v>0</v>
      </c>
    </row>
    <row r="16" spans="3:17" hidden="1">
      <c r="C16" s="2" t="s">
        <v>98</v>
      </c>
      <c r="E16" s="3">
        <f>'گواهی سپرده'!N12</f>
        <v>0</v>
      </c>
      <c r="G16" s="3">
        <f>'گواهی سپرده'!P12</f>
        <v>0</v>
      </c>
      <c r="I16" s="3">
        <f>'گواهی سپرده'!T12</f>
        <v>0</v>
      </c>
      <c r="K16" s="3">
        <f>'گواهی سپرده'!X12</f>
        <v>0</v>
      </c>
      <c r="M16" s="3">
        <f>'گواهی سپرده'!AB12</f>
        <v>0</v>
      </c>
      <c r="O16" s="3">
        <f>'گواهی سپرده'!AD12</f>
        <v>0</v>
      </c>
      <c r="Q16" s="8">
        <f t="shared" si="0"/>
        <v>0</v>
      </c>
    </row>
    <row r="17" spans="3:17" hidden="1">
      <c r="C17" s="2" t="s">
        <v>94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>
      <c r="E18" s="3"/>
      <c r="G18" s="3"/>
      <c r="I18" s="3"/>
      <c r="K18" s="3"/>
      <c r="M18" s="3"/>
      <c r="O18" s="3"/>
      <c r="Q18" s="8"/>
    </row>
    <row r="19" spans="3:17" ht="21.75" thickBot="1">
      <c r="C19" s="2" t="s">
        <v>88</v>
      </c>
      <c r="D19" s="3">
        <f t="shared" ref="D19:P19" si="1">SUM(D12:D17)</f>
        <v>0</v>
      </c>
      <c r="E19" s="9">
        <f>SUM(E12:E18)</f>
        <v>532075800439</v>
      </c>
      <c r="F19" s="3">
        <f t="shared" si="1"/>
        <v>0</v>
      </c>
      <c r="G19" s="9">
        <f>SUM(G12:G14)</f>
        <v>770066384663.87439</v>
      </c>
      <c r="H19" s="3">
        <f t="shared" si="1"/>
        <v>0</v>
      </c>
      <c r="I19" s="9">
        <f>SUM(I12:I14)</f>
        <v>530764077687</v>
      </c>
      <c r="J19" s="3">
        <f t="shared" si="1"/>
        <v>0</v>
      </c>
      <c r="K19" s="9">
        <f>SUM(K12:K14)</f>
        <v>493817259254</v>
      </c>
      <c r="L19" s="3">
        <f t="shared" si="1"/>
        <v>0</v>
      </c>
      <c r="M19" s="9">
        <f>SUM(M12:M14)</f>
        <v>726405434988</v>
      </c>
      <c r="N19" s="3">
        <f t="shared" si="1"/>
        <v>0</v>
      </c>
      <c r="O19" s="9">
        <f>SUM(O12:O14)</f>
        <v>826143580115.59949</v>
      </c>
      <c r="P19" s="3">
        <f t="shared" si="1"/>
        <v>0</v>
      </c>
      <c r="Q19" s="31">
        <f>O19/$O$19</f>
        <v>1</v>
      </c>
    </row>
    <row r="20" spans="3:17" ht="21.75" thickTop="1"/>
    <row r="23" spans="3:17" ht="30">
      <c r="I23" s="55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25" right="0.25" top="0" bottom="0" header="0" footer="0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47"/>
  <sheetViews>
    <sheetView rightToLeft="1" view="pageBreakPreview" topLeftCell="A9" zoomScale="60" zoomScaleNormal="80" workbookViewId="0">
      <selection activeCell="AA11" sqref="AA11:AA44"/>
    </sheetView>
  </sheetViews>
  <sheetFormatPr defaultRowHeight="21"/>
  <cols>
    <col min="1" max="1" width="2.5703125" style="2" customWidth="1"/>
    <col min="2" max="2" width="5" style="2" customWidth="1"/>
    <col min="3" max="3" width="58" style="2" bestFit="1" customWidth="1"/>
    <col min="4" max="4" width="1" style="2" customWidth="1"/>
    <col min="5" max="5" width="13" style="2" bestFit="1" customWidth="1"/>
    <col min="6" max="6" width="2.7109375" style="2" bestFit="1" customWidth="1"/>
    <col min="7" max="7" width="19.7109375" style="2" bestFit="1" customWidth="1"/>
    <col min="8" max="8" width="2.7109375" style="2" bestFit="1" customWidth="1"/>
    <col min="9" max="9" width="25.42578125" style="2" bestFit="1" customWidth="1"/>
    <col min="10" max="10" width="2.7109375" style="2" bestFit="1" customWidth="1"/>
    <col min="11" max="11" width="13" style="2" bestFit="1" customWidth="1"/>
    <col min="12" max="12" width="2.7109375" style="2" bestFit="1" customWidth="1"/>
    <col min="13" max="13" width="19.7109375" style="2" bestFit="1" customWidth="1"/>
    <col min="14" max="14" width="2.7109375" style="2" bestFit="1" customWidth="1"/>
    <col min="15" max="15" width="13.7109375" style="2" bestFit="1" customWidth="1"/>
    <col min="16" max="16" width="2.7109375" style="2" bestFit="1" customWidth="1"/>
    <col min="17" max="17" width="19.7109375" style="2" bestFit="1" customWidth="1"/>
    <col min="18" max="18" width="2.7109375" style="2" bestFit="1" customWidth="1"/>
    <col min="19" max="19" width="13" style="2" bestFit="1" customWidth="1"/>
    <col min="20" max="20" width="2.7109375" style="2" bestFit="1" customWidth="1"/>
    <col min="21" max="21" width="14.42578125" style="2" bestFit="1" customWidth="1"/>
    <col min="22" max="22" width="2.7109375" style="2" bestFit="1" customWidth="1"/>
    <col min="23" max="23" width="19.7109375" style="2" bestFit="1" customWidth="1"/>
    <col min="24" max="24" width="2.7109375" style="2" bestFit="1" customWidth="1"/>
    <col min="25" max="25" width="25.42578125" style="2" bestFit="1" customWidth="1"/>
    <col min="26" max="26" width="2.7109375" style="2" bestFit="1" customWidth="1"/>
    <col min="27" max="27" width="42.140625" style="7" bestFit="1" customWidth="1"/>
    <col min="28" max="28" width="1" style="2" customWidth="1"/>
    <col min="29" max="29" width="9.140625" style="2" customWidth="1"/>
    <col min="30" max="16384" width="9.140625" style="2"/>
  </cols>
  <sheetData>
    <row r="2" spans="3:27" ht="30">
      <c r="C2" s="108" t="s">
        <v>0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</row>
    <row r="3" spans="3:27" ht="30">
      <c r="C3" s="108" t="s">
        <v>1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</row>
    <row r="4" spans="3:27" ht="30">
      <c r="C4" s="108" t="s">
        <v>155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</row>
    <row r="5" spans="3:27" ht="30"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3:27" ht="30">
      <c r="C6" s="13" t="s">
        <v>90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8" spans="3:27" s="6" customFormat="1" ht="34.5" customHeight="1">
      <c r="C8" s="109" t="s">
        <v>2</v>
      </c>
      <c r="E8" s="110" t="s">
        <v>151</v>
      </c>
      <c r="F8" s="110" t="s">
        <v>3</v>
      </c>
      <c r="G8" s="110" t="s">
        <v>3</v>
      </c>
      <c r="H8" s="110" t="s">
        <v>3</v>
      </c>
      <c r="I8" s="110" t="s">
        <v>3</v>
      </c>
      <c r="J8" s="115"/>
      <c r="K8" s="110" t="s">
        <v>4</v>
      </c>
      <c r="L8" s="110" t="s">
        <v>4</v>
      </c>
      <c r="M8" s="110" t="s">
        <v>4</v>
      </c>
      <c r="N8" s="110" t="s">
        <v>4</v>
      </c>
      <c r="O8" s="110" t="s">
        <v>4</v>
      </c>
      <c r="P8" s="110" t="s">
        <v>4</v>
      </c>
      <c r="Q8" s="110" t="s">
        <v>4</v>
      </c>
      <c r="R8" s="115"/>
      <c r="S8" s="110" t="s">
        <v>156</v>
      </c>
      <c r="T8" s="110" t="s">
        <v>5</v>
      </c>
      <c r="U8" s="110" t="s">
        <v>5</v>
      </c>
      <c r="V8" s="110" t="s">
        <v>5</v>
      </c>
      <c r="W8" s="110" t="s">
        <v>5</v>
      </c>
      <c r="X8" s="110" t="s">
        <v>5</v>
      </c>
      <c r="Y8" s="110" t="s">
        <v>5</v>
      </c>
      <c r="Z8" s="110" t="s">
        <v>5</v>
      </c>
      <c r="AA8" s="110" t="s">
        <v>5</v>
      </c>
    </row>
    <row r="9" spans="3:27" s="6" customFormat="1" ht="44.25" customHeight="1">
      <c r="C9" s="109" t="s">
        <v>2</v>
      </c>
      <c r="D9" s="115"/>
      <c r="E9" s="111" t="s">
        <v>6</v>
      </c>
      <c r="F9" s="116"/>
      <c r="G9" s="111" t="s">
        <v>7</v>
      </c>
      <c r="H9" s="11"/>
      <c r="I9" s="111" t="s">
        <v>8</v>
      </c>
      <c r="J9" s="115"/>
      <c r="K9" s="111" t="s">
        <v>9</v>
      </c>
      <c r="L9" s="111" t="s">
        <v>9</v>
      </c>
      <c r="M9" s="111" t="s">
        <v>9</v>
      </c>
      <c r="N9" s="11"/>
      <c r="O9" s="111" t="s">
        <v>10</v>
      </c>
      <c r="P9" s="111" t="s">
        <v>10</v>
      </c>
      <c r="Q9" s="111" t="s">
        <v>10</v>
      </c>
      <c r="R9" s="115"/>
      <c r="S9" s="111" t="s">
        <v>6</v>
      </c>
      <c r="T9" s="116"/>
      <c r="U9" s="111" t="s">
        <v>11</v>
      </c>
      <c r="V9" s="116"/>
      <c r="W9" s="111" t="s">
        <v>7</v>
      </c>
      <c r="X9" s="116"/>
      <c r="Y9" s="111" t="s">
        <v>8</v>
      </c>
      <c r="Z9" s="115"/>
      <c r="AA9" s="111" t="s">
        <v>12</v>
      </c>
    </row>
    <row r="10" spans="3:27" s="6" customFormat="1" ht="54" customHeight="1">
      <c r="C10" s="109" t="s">
        <v>2</v>
      </c>
      <c r="D10" s="115"/>
      <c r="E10" s="112" t="s">
        <v>6</v>
      </c>
      <c r="F10" s="117"/>
      <c r="G10" s="112" t="s">
        <v>7</v>
      </c>
      <c r="H10" s="10"/>
      <c r="I10" s="112" t="s">
        <v>8</v>
      </c>
      <c r="J10" s="115"/>
      <c r="K10" s="112" t="s">
        <v>6</v>
      </c>
      <c r="L10" s="10"/>
      <c r="M10" s="112" t="s">
        <v>7</v>
      </c>
      <c r="N10" s="10"/>
      <c r="O10" s="112" t="s">
        <v>6</v>
      </c>
      <c r="P10" s="10"/>
      <c r="Q10" s="112" t="s">
        <v>13</v>
      </c>
      <c r="R10" s="115"/>
      <c r="S10" s="112" t="s">
        <v>6</v>
      </c>
      <c r="T10" s="117"/>
      <c r="U10" s="112" t="s">
        <v>11</v>
      </c>
      <c r="V10" s="117"/>
      <c r="W10" s="112" t="s">
        <v>7</v>
      </c>
      <c r="X10" s="117"/>
      <c r="Y10" s="112" t="s">
        <v>8</v>
      </c>
      <c r="Z10" s="115"/>
      <c r="AA10" s="112" t="s">
        <v>12</v>
      </c>
    </row>
    <row r="11" spans="3:27">
      <c r="C11" s="2" t="s">
        <v>139</v>
      </c>
      <c r="D11" s="104"/>
      <c r="E11" s="3">
        <v>4000000</v>
      </c>
      <c r="F11" s="3"/>
      <c r="G11" s="3">
        <v>33139443803</v>
      </c>
      <c r="H11" s="3"/>
      <c r="I11" s="3">
        <v>70617312000</v>
      </c>
      <c r="J11" s="3"/>
      <c r="K11" s="3">
        <v>0</v>
      </c>
      <c r="L11" s="3"/>
      <c r="M11" s="3">
        <v>0</v>
      </c>
      <c r="N11" s="3"/>
      <c r="O11" s="3">
        <v>0</v>
      </c>
      <c r="P11" s="3"/>
      <c r="Q11" s="3">
        <v>0</v>
      </c>
      <c r="R11" s="3"/>
      <c r="S11" s="3">
        <v>4000000</v>
      </c>
      <c r="T11" s="3"/>
      <c r="U11" s="3">
        <v>17530</v>
      </c>
      <c r="V11" s="3"/>
      <c r="W11" s="3">
        <v>33139443803</v>
      </c>
      <c r="X11" s="3"/>
      <c r="Y11" s="3">
        <v>69702786000</v>
      </c>
      <c r="AA11" s="8">
        <f>Y11/'سرمایه گذاری ها'!$O$19</f>
        <v>8.4371273562698051E-2</v>
      </c>
    </row>
    <row r="12" spans="3:27">
      <c r="C12" s="2" t="s">
        <v>122</v>
      </c>
      <c r="D12" s="104"/>
      <c r="E12" s="3">
        <v>2019000</v>
      </c>
      <c r="F12" s="3"/>
      <c r="G12" s="3">
        <v>53861462159</v>
      </c>
      <c r="H12" s="3"/>
      <c r="I12" s="3">
        <v>74198307541.5</v>
      </c>
      <c r="J12" s="3"/>
      <c r="K12" s="3">
        <v>0</v>
      </c>
      <c r="L12" s="3"/>
      <c r="M12" s="3">
        <v>0</v>
      </c>
      <c r="N12" s="3"/>
      <c r="O12" s="3">
        <v>-60000</v>
      </c>
      <c r="P12" s="3"/>
      <c r="Q12" s="3">
        <v>2361862824</v>
      </c>
      <c r="R12" s="3"/>
      <c r="S12" s="3">
        <v>1959000</v>
      </c>
      <c r="T12" s="3"/>
      <c r="U12" s="3">
        <v>35300</v>
      </c>
      <c r="V12" s="3"/>
      <c r="W12" s="3">
        <v>52260824353</v>
      </c>
      <c r="X12" s="3"/>
      <c r="Y12" s="3">
        <v>68741241435</v>
      </c>
      <c r="AA12" s="8">
        <f>Y12/'سرمایه گذاری ها'!$O$19</f>
        <v>8.3207378341403154E-2</v>
      </c>
    </row>
    <row r="13" spans="3:27">
      <c r="C13" s="2" t="s">
        <v>157</v>
      </c>
      <c r="D13" s="104"/>
      <c r="E13" s="3">
        <v>0</v>
      </c>
      <c r="F13" s="3"/>
      <c r="G13" s="3">
        <v>0</v>
      </c>
      <c r="H13" s="3"/>
      <c r="I13" s="3">
        <v>0</v>
      </c>
      <c r="J13" s="3"/>
      <c r="K13" s="3">
        <v>4305304</v>
      </c>
      <c r="L13" s="3"/>
      <c r="M13" s="3">
        <v>60603628036</v>
      </c>
      <c r="N13" s="3"/>
      <c r="O13" s="3">
        <v>0</v>
      </c>
      <c r="P13" s="3"/>
      <c r="Q13" s="3">
        <v>0</v>
      </c>
      <c r="R13" s="3"/>
      <c r="S13" s="3">
        <v>4305304</v>
      </c>
      <c r="T13" s="3"/>
      <c r="U13" s="3">
        <v>13910</v>
      </c>
      <c r="V13" s="3"/>
      <c r="W13" s="3">
        <v>60603628036</v>
      </c>
      <c r="X13" s="3"/>
      <c r="Y13" s="3">
        <v>59530452307.092003</v>
      </c>
      <c r="AA13" s="8">
        <f>Y13/'سرمایه گذاری ها'!$O$19</f>
        <v>7.2058239923334044E-2</v>
      </c>
    </row>
    <row r="14" spans="3:27">
      <c r="C14" s="2" t="s">
        <v>158</v>
      </c>
      <c r="D14" s="104"/>
      <c r="E14" s="3">
        <v>0</v>
      </c>
      <c r="F14" s="3"/>
      <c r="G14" s="3">
        <v>0</v>
      </c>
      <c r="H14" s="3"/>
      <c r="I14" s="3">
        <v>0</v>
      </c>
      <c r="J14" s="3"/>
      <c r="K14" s="3">
        <v>995383</v>
      </c>
      <c r="L14" s="3"/>
      <c r="M14" s="3">
        <v>51513787023</v>
      </c>
      <c r="N14" s="3"/>
      <c r="O14" s="3">
        <v>0</v>
      </c>
      <c r="P14" s="3"/>
      <c r="Q14" s="3">
        <v>0</v>
      </c>
      <c r="R14" s="3"/>
      <c r="S14" s="3">
        <v>995383</v>
      </c>
      <c r="T14" s="3"/>
      <c r="U14" s="3">
        <v>52300</v>
      </c>
      <c r="V14" s="3"/>
      <c r="W14" s="3">
        <v>51513787023</v>
      </c>
      <c r="X14" s="3"/>
      <c r="Y14" s="3">
        <v>51748782641.144997</v>
      </c>
      <c r="AA14" s="8">
        <f>Y14/'سرمایه گذاری ها'!$O$19</f>
        <v>6.2638969649687237E-2</v>
      </c>
    </row>
    <row r="15" spans="3:27">
      <c r="C15" s="2" t="s">
        <v>159</v>
      </c>
      <c r="D15" s="104"/>
      <c r="E15" s="3">
        <v>0</v>
      </c>
      <c r="F15" s="3"/>
      <c r="G15" s="3">
        <v>0</v>
      </c>
      <c r="H15" s="3"/>
      <c r="I15" s="3">
        <v>0</v>
      </c>
      <c r="J15" s="3"/>
      <c r="K15" s="3">
        <v>10479000</v>
      </c>
      <c r="L15" s="3"/>
      <c r="M15" s="3">
        <v>43986687000</v>
      </c>
      <c r="N15" s="3"/>
      <c r="O15" s="3">
        <v>0</v>
      </c>
      <c r="P15" s="3"/>
      <c r="Q15" s="3">
        <v>0</v>
      </c>
      <c r="R15" s="3"/>
      <c r="S15" s="3">
        <v>10479000</v>
      </c>
      <c r="T15" s="3"/>
      <c r="U15" s="3">
        <v>4765</v>
      </c>
      <c r="V15" s="3"/>
      <c r="W15" s="3">
        <v>43986687000</v>
      </c>
      <c r="X15" s="3"/>
      <c r="Y15" s="3">
        <v>49635337011.75</v>
      </c>
      <c r="AA15" s="8">
        <f>Y15/'سرمایه گذاری ها'!$O$19</f>
        <v>6.0080763448896735E-2</v>
      </c>
    </row>
    <row r="16" spans="3:27">
      <c r="C16" s="2" t="s">
        <v>15</v>
      </c>
      <c r="D16" s="104"/>
      <c r="E16" s="3">
        <v>7542643</v>
      </c>
      <c r="F16" s="3"/>
      <c r="G16" s="3">
        <v>41850266585</v>
      </c>
      <c r="H16" s="3"/>
      <c r="I16" s="3">
        <v>47310892569.886497</v>
      </c>
      <c r="J16" s="3"/>
      <c r="K16" s="3">
        <v>0</v>
      </c>
      <c r="L16" s="3"/>
      <c r="M16" s="3">
        <v>0</v>
      </c>
      <c r="N16" s="3"/>
      <c r="O16" s="3">
        <v>0</v>
      </c>
      <c r="P16" s="3"/>
      <c r="Q16" s="3">
        <v>0</v>
      </c>
      <c r="R16" s="3"/>
      <c r="S16" s="3">
        <v>7542643</v>
      </c>
      <c r="T16" s="3"/>
      <c r="U16" s="3">
        <v>6440</v>
      </c>
      <c r="V16" s="3"/>
      <c r="W16" s="3">
        <v>41850266585</v>
      </c>
      <c r="X16" s="3"/>
      <c r="Y16" s="3">
        <v>48285601925.526001</v>
      </c>
      <c r="AA16" s="8">
        <f>Y16/'سرمایه گذاری ها'!$O$19</f>
        <v>5.844698559392008E-2</v>
      </c>
    </row>
    <row r="17" spans="3:27">
      <c r="C17" s="2" t="s">
        <v>130</v>
      </c>
      <c r="D17" s="104"/>
      <c r="E17" s="3">
        <v>4974884</v>
      </c>
      <c r="F17" s="3"/>
      <c r="G17" s="3">
        <v>35905566716</v>
      </c>
      <c r="H17" s="3"/>
      <c r="I17" s="3">
        <v>45842777490.653999</v>
      </c>
      <c r="J17" s="3"/>
      <c r="K17" s="3">
        <v>0</v>
      </c>
      <c r="L17" s="3"/>
      <c r="M17" s="3">
        <v>0</v>
      </c>
      <c r="N17" s="3"/>
      <c r="O17" s="3">
        <v>0</v>
      </c>
      <c r="P17" s="3"/>
      <c r="Q17" s="3">
        <v>0</v>
      </c>
      <c r="R17" s="3"/>
      <c r="S17" s="3">
        <v>4974884</v>
      </c>
      <c r="T17" s="3"/>
      <c r="U17" s="3">
        <v>9590</v>
      </c>
      <c r="V17" s="3"/>
      <c r="W17" s="3">
        <v>35905566716</v>
      </c>
      <c r="X17" s="3"/>
      <c r="Y17" s="3">
        <v>47425268191.517998</v>
      </c>
      <c r="AA17" s="8">
        <f>Y17/'سرمایه گذاری ها'!$O$19</f>
        <v>5.7405600349617121E-2</v>
      </c>
    </row>
    <row r="18" spans="3:27">
      <c r="C18" s="2" t="s">
        <v>160</v>
      </c>
      <c r="D18" s="104"/>
      <c r="E18" s="3">
        <v>0</v>
      </c>
      <c r="F18" s="3"/>
      <c r="G18" s="3">
        <v>0</v>
      </c>
      <c r="H18" s="3"/>
      <c r="I18" s="3">
        <v>0</v>
      </c>
      <c r="J18" s="3"/>
      <c r="K18" s="3">
        <v>16200000</v>
      </c>
      <c r="L18" s="3"/>
      <c r="M18" s="3">
        <v>44834567697</v>
      </c>
      <c r="N18" s="3"/>
      <c r="O18" s="3">
        <v>0</v>
      </c>
      <c r="P18" s="3"/>
      <c r="Q18" s="3">
        <v>0</v>
      </c>
      <c r="R18" s="3"/>
      <c r="S18" s="3">
        <v>16200000</v>
      </c>
      <c r="T18" s="3"/>
      <c r="U18" s="3">
        <v>2933</v>
      </c>
      <c r="V18" s="3"/>
      <c r="W18" s="3">
        <v>44834567697</v>
      </c>
      <c r="X18" s="3"/>
      <c r="Y18" s="3">
        <v>47231888130</v>
      </c>
      <c r="AA18" s="8">
        <f>Y18/'سرمایه گذاری ها'!$O$19</f>
        <v>5.7171524740761162E-2</v>
      </c>
    </row>
    <row r="19" spans="3:27">
      <c r="C19" s="2" t="s">
        <v>152</v>
      </c>
      <c r="D19" s="104"/>
      <c r="E19" s="3">
        <v>1020000</v>
      </c>
      <c r="F19" s="3"/>
      <c r="G19" s="3">
        <v>29778695338</v>
      </c>
      <c r="H19" s="3"/>
      <c r="I19" s="3">
        <v>29637203130</v>
      </c>
      <c r="J19" s="3"/>
      <c r="K19" s="3">
        <v>0</v>
      </c>
      <c r="L19" s="3"/>
      <c r="M19" s="3">
        <v>0</v>
      </c>
      <c r="N19" s="3"/>
      <c r="O19" s="3">
        <v>0</v>
      </c>
      <c r="P19" s="3"/>
      <c r="Q19" s="3">
        <v>0</v>
      </c>
      <c r="R19" s="3"/>
      <c r="S19" s="3">
        <v>1020000</v>
      </c>
      <c r="T19" s="3"/>
      <c r="U19" s="3">
        <v>35730</v>
      </c>
      <c r="V19" s="3"/>
      <c r="W19" s="3">
        <v>29778695338</v>
      </c>
      <c r="X19" s="3"/>
      <c r="Y19" s="3">
        <v>36227754630</v>
      </c>
      <c r="AA19" s="8">
        <f>Y19/'سرمایه گذاری ها'!$O$19</f>
        <v>4.3851644559085932E-2</v>
      </c>
    </row>
    <row r="20" spans="3:27">
      <c r="C20" s="2" t="s">
        <v>146</v>
      </c>
      <c r="D20" s="104"/>
      <c r="E20" s="3">
        <v>275724</v>
      </c>
      <c r="F20" s="3"/>
      <c r="G20" s="3">
        <v>31579104030</v>
      </c>
      <c r="H20" s="3"/>
      <c r="I20" s="3">
        <v>36247535230.949997</v>
      </c>
      <c r="J20" s="3"/>
      <c r="K20" s="3">
        <v>0</v>
      </c>
      <c r="L20" s="3"/>
      <c r="M20" s="3">
        <v>0</v>
      </c>
      <c r="N20" s="3"/>
      <c r="O20" s="3">
        <v>0</v>
      </c>
      <c r="P20" s="3"/>
      <c r="Q20" s="3">
        <v>0</v>
      </c>
      <c r="R20" s="3"/>
      <c r="S20" s="3">
        <v>275724</v>
      </c>
      <c r="T20" s="3"/>
      <c r="U20" s="3">
        <v>128100</v>
      </c>
      <c r="V20" s="3"/>
      <c r="W20" s="3">
        <v>31579104030</v>
      </c>
      <c r="X20" s="3"/>
      <c r="Y20" s="3">
        <v>35110088945.82</v>
      </c>
      <c r="AA20" s="8">
        <f>Y20/'سرمایه گذاری ها'!$O$19</f>
        <v>4.2498773567794551E-2</v>
      </c>
    </row>
    <row r="21" spans="3:27">
      <c r="C21" s="2" t="s">
        <v>161</v>
      </c>
      <c r="D21" s="104"/>
      <c r="E21" s="3">
        <v>0</v>
      </c>
      <c r="F21" s="3"/>
      <c r="G21" s="3">
        <v>0</v>
      </c>
      <c r="H21" s="3"/>
      <c r="I21" s="3">
        <v>0</v>
      </c>
      <c r="J21" s="3"/>
      <c r="K21" s="3">
        <v>557040</v>
      </c>
      <c r="L21" s="3"/>
      <c r="M21" s="3">
        <v>37235796949</v>
      </c>
      <c r="N21" s="3"/>
      <c r="O21" s="3">
        <v>0</v>
      </c>
      <c r="P21" s="3"/>
      <c r="Q21" s="3">
        <v>0</v>
      </c>
      <c r="R21" s="3"/>
      <c r="S21" s="3">
        <v>557040</v>
      </c>
      <c r="T21" s="3"/>
      <c r="U21" s="3">
        <v>63200</v>
      </c>
      <c r="V21" s="3"/>
      <c r="W21" s="3">
        <v>37235796949</v>
      </c>
      <c r="X21" s="3"/>
      <c r="Y21" s="3">
        <v>34995458678.400002</v>
      </c>
      <c r="AA21" s="8">
        <f>Y21/'سرمایه گذاری ها'!$O$19</f>
        <v>4.2360020123261385E-2</v>
      </c>
    </row>
    <row r="22" spans="3:27" ht="22.5" customHeight="1">
      <c r="C22" s="2" t="s">
        <v>162</v>
      </c>
      <c r="D22" s="104"/>
      <c r="E22" s="3">
        <v>0</v>
      </c>
      <c r="F22" s="3"/>
      <c r="G22" s="3">
        <v>0</v>
      </c>
      <c r="H22" s="3"/>
      <c r="I22" s="3">
        <v>0</v>
      </c>
      <c r="J22" s="3"/>
      <c r="K22" s="3">
        <v>10000000</v>
      </c>
      <c r="L22" s="3"/>
      <c r="M22" s="3">
        <v>31999668021</v>
      </c>
      <c r="N22" s="3"/>
      <c r="O22" s="3">
        <v>0</v>
      </c>
      <c r="P22" s="3"/>
      <c r="Q22" s="3">
        <v>0</v>
      </c>
      <c r="R22" s="3"/>
      <c r="S22" s="3">
        <v>10000000</v>
      </c>
      <c r="T22" s="3"/>
      <c r="U22" s="3">
        <v>3349</v>
      </c>
      <c r="V22" s="3"/>
      <c r="W22" s="3">
        <v>31999668021</v>
      </c>
      <c r="X22" s="3"/>
      <c r="Y22" s="3">
        <v>33290734500</v>
      </c>
      <c r="AA22" s="8">
        <f>Y22/'سرمایه گذاری ها'!$O$19</f>
        <v>4.029654808349626E-2</v>
      </c>
    </row>
    <row r="23" spans="3:27" ht="22.5" customHeight="1">
      <c r="C23" s="2" t="s">
        <v>145</v>
      </c>
      <c r="D23" s="104"/>
      <c r="E23" s="3">
        <v>1300000</v>
      </c>
      <c r="F23" s="3"/>
      <c r="G23" s="3">
        <v>23942197696</v>
      </c>
      <c r="H23" s="3"/>
      <c r="I23" s="3">
        <v>30885133500</v>
      </c>
      <c r="J23" s="3"/>
      <c r="K23" s="3">
        <v>0</v>
      </c>
      <c r="L23" s="3"/>
      <c r="M23" s="3">
        <v>0</v>
      </c>
      <c r="N23" s="3"/>
      <c r="O23" s="3">
        <v>0</v>
      </c>
      <c r="P23" s="3"/>
      <c r="Q23" s="3">
        <v>0</v>
      </c>
      <c r="R23" s="3"/>
      <c r="S23" s="3">
        <v>1300000</v>
      </c>
      <c r="T23" s="3"/>
      <c r="U23" s="3">
        <v>22670</v>
      </c>
      <c r="V23" s="3"/>
      <c r="W23" s="3">
        <v>23942197696</v>
      </c>
      <c r="X23" s="3"/>
      <c r="Y23" s="3">
        <v>29295647550</v>
      </c>
      <c r="AA23" s="8">
        <f>Y23/'سرمایه گذاری ها'!$O$19</f>
        <v>3.5460721665234944E-2</v>
      </c>
    </row>
    <row r="24" spans="3:27" ht="22.5" customHeight="1">
      <c r="C24" s="2" t="s">
        <v>121</v>
      </c>
      <c r="D24" s="104"/>
      <c r="E24" s="3">
        <v>643000</v>
      </c>
      <c r="F24" s="3"/>
      <c r="G24" s="3">
        <v>41828493349</v>
      </c>
      <c r="H24" s="3"/>
      <c r="I24" s="3">
        <v>53377433266.5</v>
      </c>
      <c r="J24" s="3"/>
      <c r="K24" s="3">
        <v>0</v>
      </c>
      <c r="L24" s="3"/>
      <c r="M24" s="3">
        <v>0</v>
      </c>
      <c r="N24" s="3"/>
      <c r="O24" s="3">
        <v>-293000</v>
      </c>
      <c r="P24" s="3"/>
      <c r="Q24" s="3">
        <v>22991635953</v>
      </c>
      <c r="R24" s="3"/>
      <c r="S24" s="3">
        <v>350000</v>
      </c>
      <c r="T24" s="3"/>
      <c r="U24" s="3">
        <v>79270</v>
      </c>
      <c r="V24" s="3"/>
      <c r="W24" s="3">
        <v>22768231187</v>
      </c>
      <c r="X24" s="3"/>
      <c r="Y24" s="3">
        <v>27579420225</v>
      </c>
      <c r="AA24" s="8">
        <f>Y24/'سرمایه گذاری ها'!$O$19</f>
        <v>3.3383325718201316E-2</v>
      </c>
    </row>
    <row r="25" spans="3:27" ht="22.5" customHeight="1">
      <c r="C25" s="2" t="s">
        <v>147</v>
      </c>
      <c r="D25" s="104"/>
      <c r="E25" s="3">
        <v>974000</v>
      </c>
      <c r="F25" s="3"/>
      <c r="G25" s="3">
        <v>22713668355</v>
      </c>
      <c r="H25" s="3"/>
      <c r="I25" s="3">
        <v>26044706430</v>
      </c>
      <c r="J25" s="3"/>
      <c r="K25" s="3">
        <v>200000</v>
      </c>
      <c r="L25" s="3"/>
      <c r="M25" s="3">
        <v>4679856664</v>
      </c>
      <c r="N25" s="3"/>
      <c r="O25" s="3">
        <v>0</v>
      </c>
      <c r="P25" s="3"/>
      <c r="Q25" s="3">
        <v>0</v>
      </c>
      <c r="R25" s="3"/>
      <c r="S25" s="3">
        <v>1174000</v>
      </c>
      <c r="T25" s="3"/>
      <c r="U25" s="3">
        <v>22690</v>
      </c>
      <c r="V25" s="3"/>
      <c r="W25" s="3">
        <v>27393525019</v>
      </c>
      <c r="X25" s="3"/>
      <c r="Y25" s="3">
        <v>26479563543</v>
      </c>
      <c r="AA25" s="8">
        <f>Y25/'سرمایه گذاری ها'!$O$19</f>
        <v>3.205201151511073E-2</v>
      </c>
    </row>
    <row r="26" spans="3:27" ht="22.5" customHeight="1">
      <c r="C26" s="2" t="s">
        <v>133</v>
      </c>
      <c r="D26" s="104"/>
      <c r="E26" s="3">
        <v>292100</v>
      </c>
      <c r="F26" s="3"/>
      <c r="G26" s="3">
        <v>34756318795</v>
      </c>
      <c r="H26" s="3"/>
      <c r="I26" s="3">
        <v>55517215356</v>
      </c>
      <c r="J26" s="3"/>
      <c r="K26" s="3">
        <v>120000</v>
      </c>
      <c r="L26" s="3"/>
      <c r="M26" s="3">
        <v>22279755808</v>
      </c>
      <c r="N26" s="3"/>
      <c r="O26" s="3">
        <v>-292100</v>
      </c>
      <c r="P26" s="3"/>
      <c r="Q26" s="3">
        <v>59756747572</v>
      </c>
      <c r="R26" s="3"/>
      <c r="S26" s="3">
        <v>120000</v>
      </c>
      <c r="T26" s="3"/>
      <c r="U26" s="3">
        <v>179950</v>
      </c>
      <c r="V26" s="3"/>
      <c r="W26" s="3">
        <v>22279755808</v>
      </c>
      <c r="X26" s="3"/>
      <c r="Y26" s="3">
        <v>21465515700</v>
      </c>
      <c r="AA26" s="8">
        <f>Y26/'سرمایه گذاری ها'!$O$19</f>
        <v>2.5982790663332884E-2</v>
      </c>
    </row>
    <row r="27" spans="3:27" ht="22.5" customHeight="1">
      <c r="C27" s="2" t="s">
        <v>163</v>
      </c>
      <c r="D27" s="104"/>
      <c r="E27" s="3">
        <v>0</v>
      </c>
      <c r="F27" s="3"/>
      <c r="G27" s="3">
        <v>0</v>
      </c>
      <c r="H27" s="3"/>
      <c r="I27" s="3">
        <v>0</v>
      </c>
      <c r="J27" s="3"/>
      <c r="K27" s="3">
        <v>2254288</v>
      </c>
      <c r="L27" s="3"/>
      <c r="M27" s="3">
        <v>29769331611</v>
      </c>
      <c r="N27" s="3"/>
      <c r="O27" s="3">
        <v>-700000</v>
      </c>
      <c r="P27" s="3"/>
      <c r="Q27" s="3">
        <v>9311654745</v>
      </c>
      <c r="R27" s="3"/>
      <c r="S27" s="3">
        <v>1554288</v>
      </c>
      <c r="T27" s="3"/>
      <c r="U27" s="3">
        <v>13450</v>
      </c>
      <c r="V27" s="3"/>
      <c r="W27" s="3">
        <v>20525378696</v>
      </c>
      <c r="X27" s="3"/>
      <c r="Y27" s="3">
        <v>20780787817.080002</v>
      </c>
      <c r="AA27" s="8">
        <f>Y27/'سرمایه گذاری ها'!$O$19</f>
        <v>2.5153966353127402E-2</v>
      </c>
    </row>
    <row r="28" spans="3:27">
      <c r="C28" s="2" t="s">
        <v>131</v>
      </c>
      <c r="D28" s="104"/>
      <c r="E28" s="3">
        <v>902641</v>
      </c>
      <c r="F28" s="3"/>
      <c r="G28" s="3">
        <v>10405030867</v>
      </c>
      <c r="H28" s="3"/>
      <c r="I28" s="3">
        <v>21058933613.593498</v>
      </c>
      <c r="J28" s="3"/>
      <c r="K28" s="3">
        <v>0</v>
      </c>
      <c r="L28" s="3"/>
      <c r="M28" s="3">
        <v>0</v>
      </c>
      <c r="N28" s="3"/>
      <c r="O28" s="3">
        <v>0</v>
      </c>
      <c r="P28" s="3"/>
      <c r="Q28" s="3">
        <v>0</v>
      </c>
      <c r="R28" s="3"/>
      <c r="S28" s="3">
        <v>902641</v>
      </c>
      <c r="T28" s="3"/>
      <c r="U28" s="3">
        <v>21350</v>
      </c>
      <c r="V28" s="3"/>
      <c r="W28" s="3">
        <v>10405030867</v>
      </c>
      <c r="X28" s="3"/>
      <c r="Y28" s="3">
        <v>19156720607.1675</v>
      </c>
      <c r="AA28" s="8">
        <f>Y28/'سرمایه گذاری ها'!$O$19</f>
        <v>2.3188125004235904E-2</v>
      </c>
    </row>
    <row r="29" spans="3:27">
      <c r="C29" s="2" t="s">
        <v>164</v>
      </c>
      <c r="D29" s="104"/>
      <c r="E29" s="3">
        <v>0</v>
      </c>
      <c r="F29" s="3"/>
      <c r="G29" s="3">
        <v>0</v>
      </c>
      <c r="H29" s="3"/>
      <c r="I29" s="3">
        <v>0</v>
      </c>
      <c r="J29" s="3"/>
      <c r="K29" s="3">
        <v>2200000</v>
      </c>
      <c r="L29" s="3"/>
      <c r="M29" s="3">
        <v>19056338386</v>
      </c>
      <c r="N29" s="3"/>
      <c r="O29" s="3">
        <v>0</v>
      </c>
      <c r="P29" s="3"/>
      <c r="Q29" s="3">
        <v>0</v>
      </c>
      <c r="R29" s="3"/>
      <c r="S29" s="3">
        <v>2200000</v>
      </c>
      <c r="T29" s="3"/>
      <c r="U29" s="3">
        <v>7820</v>
      </c>
      <c r="V29" s="3"/>
      <c r="W29" s="3">
        <v>19056338386</v>
      </c>
      <c r="X29" s="3"/>
      <c r="Y29" s="3">
        <v>17101636200</v>
      </c>
      <c r="AA29" s="8">
        <f>Y29/'سرمایه گذاری ها'!$O$19</f>
        <v>2.0700561756598079E-2</v>
      </c>
    </row>
    <row r="30" spans="3:27">
      <c r="C30" s="2" t="s">
        <v>165</v>
      </c>
      <c r="D30" s="104"/>
      <c r="E30" s="3">
        <v>0</v>
      </c>
      <c r="F30" s="3"/>
      <c r="G30" s="3">
        <v>0</v>
      </c>
      <c r="H30" s="3"/>
      <c r="I30" s="3">
        <v>0</v>
      </c>
      <c r="J30" s="3"/>
      <c r="K30" s="3">
        <v>97000</v>
      </c>
      <c r="L30" s="3"/>
      <c r="M30" s="3">
        <v>19961364001</v>
      </c>
      <c r="N30" s="3"/>
      <c r="O30" s="3">
        <v>0</v>
      </c>
      <c r="P30" s="3"/>
      <c r="Q30" s="3">
        <v>0</v>
      </c>
      <c r="R30" s="3"/>
      <c r="S30" s="3">
        <v>97000</v>
      </c>
      <c r="T30" s="3"/>
      <c r="U30" s="3">
        <v>176370</v>
      </c>
      <c r="V30" s="3"/>
      <c r="W30" s="3">
        <v>19961364001</v>
      </c>
      <c r="X30" s="3"/>
      <c r="Y30" s="3">
        <v>17006098054.5</v>
      </c>
      <c r="AA30" s="8">
        <f>Y30/'سرمایه گذاری ها'!$O$19</f>
        <v>2.058491824401806E-2</v>
      </c>
    </row>
    <row r="31" spans="3:27">
      <c r="C31" s="2" t="s">
        <v>166</v>
      </c>
      <c r="D31" s="104"/>
      <c r="E31" s="3">
        <v>0</v>
      </c>
      <c r="F31" s="3"/>
      <c r="G31" s="3">
        <v>0</v>
      </c>
      <c r="H31" s="3"/>
      <c r="I31" s="3">
        <v>0</v>
      </c>
      <c r="J31" s="3"/>
      <c r="K31" s="3">
        <v>241720</v>
      </c>
      <c r="L31" s="3"/>
      <c r="M31" s="3">
        <v>12694079076</v>
      </c>
      <c r="N31" s="3"/>
      <c r="O31" s="3">
        <v>0</v>
      </c>
      <c r="P31" s="3"/>
      <c r="Q31" s="3">
        <v>0</v>
      </c>
      <c r="R31" s="3"/>
      <c r="S31" s="3">
        <v>241720</v>
      </c>
      <c r="T31" s="3"/>
      <c r="U31" s="3">
        <v>53830</v>
      </c>
      <c r="V31" s="3"/>
      <c r="W31" s="3">
        <v>12694079076</v>
      </c>
      <c r="X31" s="3"/>
      <c r="Y31" s="3">
        <v>12934367463.780001</v>
      </c>
      <c r="AA31" s="8">
        <f>Y31/'سرمایه گذاری ها'!$O$19</f>
        <v>1.565631904077756E-2</v>
      </c>
    </row>
    <row r="32" spans="3:27">
      <c r="C32" s="2" t="s">
        <v>153</v>
      </c>
      <c r="D32" s="104"/>
      <c r="E32" s="3">
        <v>984000</v>
      </c>
      <c r="F32" s="3"/>
      <c r="G32" s="3">
        <v>9000223496</v>
      </c>
      <c r="H32" s="3"/>
      <c r="I32" s="3">
        <v>8725055184</v>
      </c>
      <c r="J32" s="3"/>
      <c r="K32" s="3">
        <v>400000</v>
      </c>
      <c r="L32" s="3"/>
      <c r="M32" s="3">
        <v>4414957528</v>
      </c>
      <c r="N32" s="3"/>
      <c r="O32" s="3">
        <v>0</v>
      </c>
      <c r="P32" s="3"/>
      <c r="Q32" s="3">
        <v>0</v>
      </c>
      <c r="R32" s="3"/>
      <c r="S32" s="3">
        <v>1384000</v>
      </c>
      <c r="T32" s="3"/>
      <c r="U32" s="3">
        <v>9320</v>
      </c>
      <c r="V32" s="3"/>
      <c r="W32" s="3">
        <v>13415181024</v>
      </c>
      <c r="X32" s="3"/>
      <c r="Y32" s="3">
        <v>12822131664</v>
      </c>
      <c r="AA32" s="8">
        <f>Y32/'سرمایه گذاری ها'!$O$19</f>
        <v>1.5520463963668206E-2</v>
      </c>
    </row>
    <row r="33" spans="3:27">
      <c r="C33" s="2" t="s">
        <v>167</v>
      </c>
      <c r="D33" s="104"/>
      <c r="E33" s="3">
        <v>0</v>
      </c>
      <c r="F33" s="3"/>
      <c r="G33" s="3">
        <v>0</v>
      </c>
      <c r="H33" s="3"/>
      <c r="I33" s="3">
        <v>0</v>
      </c>
      <c r="J33" s="3"/>
      <c r="K33" s="3">
        <v>2800000</v>
      </c>
      <c r="L33" s="3"/>
      <c r="M33" s="3">
        <v>10947009356</v>
      </c>
      <c r="N33" s="3"/>
      <c r="O33" s="3">
        <v>-1600000</v>
      </c>
      <c r="P33" s="3"/>
      <c r="Q33" s="3">
        <v>6114703447</v>
      </c>
      <c r="R33" s="3"/>
      <c r="S33" s="3">
        <v>1200000</v>
      </c>
      <c r="T33" s="3"/>
      <c r="U33" s="3">
        <v>3762</v>
      </c>
      <c r="V33" s="3"/>
      <c r="W33" s="3">
        <v>4691575440</v>
      </c>
      <c r="X33" s="3"/>
      <c r="Y33" s="3">
        <v>4487539320</v>
      </c>
      <c r="AA33" s="8">
        <f>Y33/'سرمایه گذاری ها'!$O$19</f>
        <v>5.4319121131124375E-3</v>
      </c>
    </row>
    <row r="34" spans="3:27">
      <c r="C34" s="2" t="s">
        <v>168</v>
      </c>
      <c r="D34" s="104"/>
      <c r="E34" s="3">
        <v>0</v>
      </c>
      <c r="F34" s="3"/>
      <c r="G34" s="3">
        <v>0</v>
      </c>
      <c r="H34" s="3"/>
      <c r="I34" s="3">
        <v>0</v>
      </c>
      <c r="J34" s="3"/>
      <c r="K34" s="3">
        <v>71</v>
      </c>
      <c r="L34" s="3"/>
      <c r="M34" s="3">
        <v>891145</v>
      </c>
      <c r="N34" s="3"/>
      <c r="O34" s="3">
        <v>0</v>
      </c>
      <c r="P34" s="3"/>
      <c r="Q34" s="3">
        <v>0</v>
      </c>
      <c r="R34" s="3"/>
      <c r="S34" s="3">
        <v>71</v>
      </c>
      <c r="T34" s="3"/>
      <c r="U34" s="3">
        <v>13160</v>
      </c>
      <c r="V34" s="3"/>
      <c r="W34" s="3">
        <v>891145</v>
      </c>
      <c r="X34" s="3"/>
      <c r="Y34" s="3">
        <v>928800.55799999996</v>
      </c>
      <c r="AA34" s="8">
        <f>Y34/'سرمایه گذاری ها'!$O$19</f>
        <v>1.1242604558762486E-6</v>
      </c>
    </row>
    <row r="35" spans="3:27">
      <c r="C35" s="2" t="s">
        <v>129</v>
      </c>
      <c r="D35" s="104"/>
      <c r="E35" s="3">
        <v>1</v>
      </c>
      <c r="F35" s="3"/>
      <c r="G35" s="3">
        <v>23370</v>
      </c>
      <c r="H35" s="3"/>
      <c r="I35" s="3">
        <v>51799.945500000002</v>
      </c>
      <c r="J35" s="3"/>
      <c r="K35" s="3">
        <v>0</v>
      </c>
      <c r="L35" s="3"/>
      <c r="M35" s="3">
        <v>0</v>
      </c>
      <c r="N35" s="3"/>
      <c r="O35" s="3">
        <v>0</v>
      </c>
      <c r="P35" s="3"/>
      <c r="Q35" s="3">
        <v>0</v>
      </c>
      <c r="R35" s="3"/>
      <c r="S35" s="3">
        <v>1</v>
      </c>
      <c r="T35" s="3"/>
      <c r="U35" s="3">
        <v>53920</v>
      </c>
      <c r="V35" s="3"/>
      <c r="W35" s="3">
        <v>23370</v>
      </c>
      <c r="X35" s="3"/>
      <c r="Y35" s="3">
        <v>53599.175999999999</v>
      </c>
      <c r="AA35" s="8">
        <f>Y35/'سرمایه گذاری ها'!$O$19</f>
        <v>6.4878765979758685E-8</v>
      </c>
    </row>
    <row r="36" spans="3:27">
      <c r="C36" s="2" t="s">
        <v>138</v>
      </c>
      <c r="D36" s="104"/>
      <c r="E36" s="3">
        <v>1805893</v>
      </c>
      <c r="F36" s="3"/>
      <c r="G36" s="3">
        <v>41823022887</v>
      </c>
      <c r="H36" s="3"/>
      <c r="I36" s="3">
        <v>80781657149.25</v>
      </c>
      <c r="J36" s="3"/>
      <c r="K36" s="3">
        <v>0</v>
      </c>
      <c r="L36" s="3"/>
      <c r="M36" s="3">
        <v>0</v>
      </c>
      <c r="N36" s="3"/>
      <c r="O36" s="3">
        <v>-1805892</v>
      </c>
      <c r="P36" s="3"/>
      <c r="Q36" s="3">
        <v>91446138295</v>
      </c>
      <c r="R36" s="3"/>
      <c r="S36" s="3">
        <v>1</v>
      </c>
      <c r="T36" s="3"/>
      <c r="U36" s="3">
        <v>45000</v>
      </c>
      <c r="V36" s="3"/>
      <c r="W36" s="3">
        <v>23171</v>
      </c>
      <c r="X36" s="3"/>
      <c r="Y36" s="3">
        <v>44732.25</v>
      </c>
      <c r="AA36" s="8">
        <f>Y36/'سرمایه گذاری ها'!$O$19</f>
        <v>5.4145854397053802E-8</v>
      </c>
    </row>
    <row r="37" spans="3:27">
      <c r="C37" s="2" t="s">
        <v>128</v>
      </c>
      <c r="D37" s="104"/>
      <c r="E37" s="3">
        <v>1</v>
      </c>
      <c r="F37" s="3"/>
      <c r="G37" s="3">
        <v>2679</v>
      </c>
      <c r="H37" s="3"/>
      <c r="I37" s="3">
        <v>3763.4733000000001</v>
      </c>
      <c r="J37" s="3"/>
      <c r="K37" s="3">
        <v>0</v>
      </c>
      <c r="L37" s="3"/>
      <c r="M37" s="3">
        <v>0</v>
      </c>
      <c r="N37" s="3"/>
      <c r="O37" s="3">
        <v>0</v>
      </c>
      <c r="P37" s="3"/>
      <c r="Q37" s="3">
        <v>0</v>
      </c>
      <c r="R37" s="3"/>
      <c r="S37" s="3">
        <v>1</v>
      </c>
      <c r="T37" s="3"/>
      <c r="U37" s="3">
        <v>4061</v>
      </c>
      <c r="V37" s="3"/>
      <c r="W37" s="3">
        <v>2679</v>
      </c>
      <c r="X37" s="3"/>
      <c r="Y37" s="3">
        <v>4036.8370500000001</v>
      </c>
      <c r="AA37" s="8">
        <f>Y37/'سرمایه گذاری ها'!$O$19</f>
        <v>4.8863625490318997E-9</v>
      </c>
    </row>
    <row r="38" spans="3:27">
      <c r="C38" s="2" t="s">
        <v>143</v>
      </c>
      <c r="D38" s="104"/>
      <c r="E38" s="3">
        <v>3640000</v>
      </c>
      <c r="F38" s="3"/>
      <c r="G38" s="3">
        <v>29568823873</v>
      </c>
      <c r="H38" s="3"/>
      <c r="I38" s="3">
        <v>37051822080</v>
      </c>
      <c r="J38" s="3"/>
      <c r="K38" s="3">
        <v>0</v>
      </c>
      <c r="L38" s="3"/>
      <c r="M38" s="3">
        <v>0</v>
      </c>
      <c r="N38" s="3"/>
      <c r="O38" s="3">
        <v>-3640000</v>
      </c>
      <c r="P38" s="3"/>
      <c r="Q38" s="3">
        <v>43980947135</v>
      </c>
      <c r="R38" s="3"/>
      <c r="S38" s="3">
        <v>0</v>
      </c>
      <c r="T38" s="3"/>
      <c r="U38" s="3">
        <v>0</v>
      </c>
      <c r="V38" s="3"/>
      <c r="W38" s="3">
        <v>0</v>
      </c>
      <c r="X38" s="3"/>
      <c r="Y38" s="3">
        <v>0</v>
      </c>
      <c r="AA38" s="8">
        <f>Y38/'سرمایه گذاری ها'!$O$19</f>
        <v>0</v>
      </c>
    </row>
    <row r="39" spans="3:27">
      <c r="C39" s="2" t="s">
        <v>14</v>
      </c>
      <c r="D39" s="104"/>
      <c r="E39" s="3">
        <v>18776</v>
      </c>
      <c r="F39" s="3"/>
      <c r="G39" s="3">
        <v>99811338</v>
      </c>
      <c r="H39" s="3"/>
      <c r="I39" s="3">
        <v>131956479.396</v>
      </c>
      <c r="J39" s="3"/>
      <c r="K39" s="3">
        <v>0</v>
      </c>
      <c r="L39" s="3"/>
      <c r="M39" s="3">
        <v>0</v>
      </c>
      <c r="N39" s="3"/>
      <c r="O39" s="3">
        <v>-18776</v>
      </c>
      <c r="P39" s="3"/>
      <c r="Q39" s="3">
        <v>118144913</v>
      </c>
      <c r="R39" s="3"/>
      <c r="S39" s="3">
        <v>0</v>
      </c>
      <c r="T39" s="3"/>
      <c r="U39" s="3">
        <v>0</v>
      </c>
      <c r="V39" s="3"/>
      <c r="W39" s="3">
        <v>0</v>
      </c>
      <c r="X39" s="3"/>
      <c r="Y39" s="3">
        <v>0</v>
      </c>
      <c r="AA39" s="8">
        <f>Y39/'سرمایه گذاری ها'!$O$19</f>
        <v>0</v>
      </c>
    </row>
    <row r="40" spans="3:27">
      <c r="C40" s="2" t="s">
        <v>113</v>
      </c>
      <c r="D40" s="104"/>
      <c r="E40" s="3">
        <v>1717303</v>
      </c>
      <c r="F40" s="3"/>
      <c r="G40" s="3">
        <v>30939487100</v>
      </c>
      <c r="H40" s="3"/>
      <c r="I40" s="3">
        <v>63452351202.565498</v>
      </c>
      <c r="J40" s="3"/>
      <c r="K40" s="3">
        <v>0</v>
      </c>
      <c r="L40" s="3"/>
      <c r="M40" s="3">
        <v>0</v>
      </c>
      <c r="N40" s="3"/>
      <c r="O40" s="3">
        <v>-1717303</v>
      </c>
      <c r="P40" s="3"/>
      <c r="Q40" s="3">
        <v>61049581062</v>
      </c>
      <c r="R40" s="3"/>
      <c r="S40" s="3">
        <v>0</v>
      </c>
      <c r="T40" s="3"/>
      <c r="U40" s="3">
        <v>0</v>
      </c>
      <c r="V40" s="3"/>
      <c r="W40" s="3">
        <v>0</v>
      </c>
      <c r="X40" s="3"/>
      <c r="Y40" s="3">
        <v>0</v>
      </c>
      <c r="AA40" s="8">
        <f>Y40/'سرمایه گذاری ها'!$O$19</f>
        <v>0</v>
      </c>
    </row>
    <row r="41" spans="3:27">
      <c r="C41" s="2" t="s">
        <v>134</v>
      </c>
      <c r="D41" s="104"/>
      <c r="E41" s="3">
        <v>2100000</v>
      </c>
      <c r="F41" s="3"/>
      <c r="G41" s="3">
        <v>14105332019</v>
      </c>
      <c r="H41" s="3"/>
      <c r="I41" s="3">
        <v>31062074400</v>
      </c>
      <c r="J41" s="3"/>
      <c r="K41" s="3">
        <v>0</v>
      </c>
      <c r="L41" s="3"/>
      <c r="M41" s="3">
        <v>0</v>
      </c>
      <c r="N41" s="3"/>
      <c r="O41" s="3">
        <v>-2100000</v>
      </c>
      <c r="P41" s="3"/>
      <c r="Q41" s="3">
        <v>33922642587</v>
      </c>
      <c r="R41" s="3"/>
      <c r="S41" s="3">
        <v>0</v>
      </c>
      <c r="T41" s="3"/>
      <c r="U41" s="3">
        <v>0</v>
      </c>
      <c r="V41" s="3"/>
      <c r="W41" s="3">
        <v>0</v>
      </c>
      <c r="X41" s="3"/>
      <c r="Y41" s="3">
        <v>0</v>
      </c>
      <c r="AA41" s="8">
        <f>Y41/'سرمایه گذاری ها'!$O$19</f>
        <v>0</v>
      </c>
    </row>
    <row r="42" spans="3:27">
      <c r="C42" s="2" t="s">
        <v>144</v>
      </c>
      <c r="D42" s="104"/>
      <c r="E42" s="3">
        <v>1567000</v>
      </c>
      <c r="F42" s="3"/>
      <c r="G42" s="3">
        <v>16880394080</v>
      </c>
      <c r="H42" s="3"/>
      <c r="I42" s="3">
        <v>27134722017</v>
      </c>
      <c r="J42" s="3"/>
      <c r="K42" s="3">
        <v>0</v>
      </c>
      <c r="L42" s="3"/>
      <c r="M42" s="3">
        <v>0</v>
      </c>
      <c r="N42" s="3"/>
      <c r="O42" s="3">
        <v>-1567000</v>
      </c>
      <c r="P42" s="3"/>
      <c r="Q42" s="3">
        <v>28878840587</v>
      </c>
      <c r="R42" s="3"/>
      <c r="S42" s="3">
        <v>0</v>
      </c>
      <c r="T42" s="3"/>
      <c r="U42" s="3">
        <v>0</v>
      </c>
      <c r="V42" s="3"/>
      <c r="W42" s="3">
        <v>0</v>
      </c>
      <c r="X42" s="3"/>
      <c r="Y42" s="3">
        <v>0</v>
      </c>
      <c r="AA42" s="8">
        <f>Y42/'سرمایه گذاری ها'!$O$19</f>
        <v>0</v>
      </c>
    </row>
    <row r="43" spans="3:27">
      <c r="C43" s="2" t="s">
        <v>142</v>
      </c>
      <c r="D43" s="104"/>
      <c r="E43" s="3">
        <v>7064</v>
      </c>
      <c r="F43" s="3"/>
      <c r="G43" s="3">
        <v>1845512422</v>
      </c>
      <c r="H43" s="3"/>
      <c r="I43" s="3">
        <v>2526504518.1599998</v>
      </c>
      <c r="J43" s="3"/>
      <c r="K43" s="3">
        <v>0</v>
      </c>
      <c r="L43" s="3"/>
      <c r="M43" s="3">
        <v>0</v>
      </c>
      <c r="N43" s="3"/>
      <c r="O43" s="3">
        <v>-7064</v>
      </c>
      <c r="P43" s="3"/>
      <c r="Q43" s="3">
        <v>2530717718</v>
      </c>
      <c r="R43" s="3"/>
      <c r="S43" s="3">
        <v>0</v>
      </c>
      <c r="T43" s="3"/>
      <c r="U43" s="3">
        <v>0</v>
      </c>
      <c r="V43" s="3"/>
      <c r="W43" s="3">
        <v>0</v>
      </c>
      <c r="X43" s="3"/>
      <c r="Y43" s="3">
        <v>0</v>
      </c>
      <c r="AA43" s="8">
        <f>Y43/'سرمایه گذاری ها'!$O$19</f>
        <v>0</v>
      </c>
    </row>
    <row r="44" spans="3:27">
      <c r="C44" s="2" t="s">
        <v>169</v>
      </c>
      <c r="D44" s="104"/>
      <c r="E44" s="3">
        <v>0</v>
      </c>
      <c r="F44" s="3"/>
      <c r="G44" s="3">
        <v>0</v>
      </c>
      <c r="H44" s="3"/>
      <c r="I44" s="3">
        <v>0</v>
      </c>
      <c r="J44" s="3"/>
      <c r="K44" s="3">
        <v>500000</v>
      </c>
      <c r="L44" s="3"/>
      <c r="M44" s="3">
        <v>14438097814</v>
      </c>
      <c r="N44" s="3"/>
      <c r="O44" s="3">
        <v>-500000</v>
      </c>
      <c r="P44" s="3"/>
      <c r="Q44" s="3">
        <v>15536263234</v>
      </c>
      <c r="R44" s="3"/>
      <c r="S44" s="3">
        <v>0</v>
      </c>
      <c r="T44" s="3"/>
      <c r="U44" s="3">
        <v>0</v>
      </c>
      <c r="V44" s="3"/>
      <c r="W44" s="3">
        <v>0</v>
      </c>
      <c r="X44" s="3"/>
      <c r="Y44" s="3">
        <v>0</v>
      </c>
      <c r="AA44" s="8">
        <f>Y44/'سرمایه گذاری ها'!$O$19</f>
        <v>0</v>
      </c>
    </row>
    <row r="45" spans="3:27" ht="21.75" thickBot="1">
      <c r="C45" s="2" t="s">
        <v>88</v>
      </c>
      <c r="E45" s="9">
        <f t="shared" ref="E45:AA45" si="0">SUM(E11:E44)</f>
        <v>35784030</v>
      </c>
      <c r="F45" s="9">
        <f t="shared" si="0"/>
        <v>0</v>
      </c>
      <c r="G45" s="9">
        <f t="shared" si="0"/>
        <v>504022880957</v>
      </c>
      <c r="H45" s="9">
        <f t="shared" si="0"/>
        <v>0</v>
      </c>
      <c r="I45" s="9">
        <f t="shared" si="0"/>
        <v>741603648722.87439</v>
      </c>
      <c r="J45" s="9">
        <f t="shared" si="0"/>
        <v>0</v>
      </c>
      <c r="K45" s="9">
        <f t="shared" si="0"/>
        <v>51349806</v>
      </c>
      <c r="L45" s="9">
        <f t="shared" si="0"/>
        <v>0</v>
      </c>
      <c r="M45" s="9">
        <f t="shared" si="0"/>
        <v>408415816115</v>
      </c>
      <c r="N45" s="9">
        <f t="shared" si="0"/>
        <v>0</v>
      </c>
      <c r="O45" s="9">
        <f t="shared" si="0"/>
        <v>-14301135</v>
      </c>
      <c r="P45" s="9">
        <f t="shared" si="0"/>
        <v>0</v>
      </c>
      <c r="Q45" s="9">
        <f t="shared" si="0"/>
        <v>377999880072</v>
      </c>
      <c r="R45" s="9">
        <f t="shared" si="0"/>
        <v>0</v>
      </c>
      <c r="S45" s="9">
        <f t="shared" si="0"/>
        <v>72832701</v>
      </c>
      <c r="T45" s="9">
        <f t="shared" si="0"/>
        <v>0</v>
      </c>
      <c r="U45" s="9">
        <f t="shared" si="0"/>
        <v>1079770</v>
      </c>
      <c r="V45" s="9">
        <f t="shared" si="0"/>
        <v>0</v>
      </c>
      <c r="W45" s="9">
        <f t="shared" si="0"/>
        <v>691821633116</v>
      </c>
      <c r="X45" s="9">
        <f t="shared" si="0"/>
        <v>0</v>
      </c>
      <c r="Y45" s="9">
        <f t="shared" si="0"/>
        <v>791035853709.59949</v>
      </c>
      <c r="Z45" s="3">
        <f t="shared" si="0"/>
        <v>0</v>
      </c>
      <c r="AA45" s="31">
        <f t="shared" si="0"/>
        <v>0.95750408615281213</v>
      </c>
    </row>
    <row r="46" spans="3:27" ht="21.75" thickTop="1">
      <c r="AA46" s="8"/>
    </row>
    <row r="47" spans="3:27" ht="30.75" customHeight="1">
      <c r="O47" s="56">
        <v>2</v>
      </c>
    </row>
  </sheetData>
  <sortState xmlns:xlrd2="http://schemas.microsoft.com/office/spreadsheetml/2017/richdata2" ref="C11:AA44">
    <sortCondition descending="1" ref="Y11:Y44"/>
  </sortState>
  <mergeCells count="29">
    <mergeCell ref="C8:C10"/>
    <mergeCell ref="E9:E10"/>
    <mergeCell ref="G9:G10"/>
    <mergeCell ref="I9:I10"/>
    <mergeCell ref="E8:I8"/>
    <mergeCell ref="W9:W10"/>
    <mergeCell ref="Y9:Y10"/>
    <mergeCell ref="K10"/>
    <mergeCell ref="M10"/>
    <mergeCell ref="K9:M9"/>
    <mergeCell ref="O10"/>
    <mergeCell ref="Q10"/>
    <mergeCell ref="O9:Q9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</mergeCells>
  <printOptions horizontalCentered="1" verticalCentered="1"/>
  <pageMargins left="0" right="0" top="0" bottom="0" header="0" footer="0"/>
  <pageSetup paperSize="9" scale="42" orientation="landscape" r:id="rId1"/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17"/>
  <sheetViews>
    <sheetView rightToLeft="1" view="pageBreakPreview" zoomScale="60" zoomScaleNormal="100" workbookViewId="0">
      <selection activeCell="D8" sqref="D8:J8"/>
    </sheetView>
  </sheetViews>
  <sheetFormatPr defaultRowHeight="21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2:28" ht="30">
      <c r="B3" s="108" t="s">
        <v>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</row>
    <row r="4" spans="2:28" ht="30">
      <c r="B4" s="108" t="s">
        <v>155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</row>
    <row r="5" spans="2:28" s="2" customFormat="1" ht="30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s="2" customFormat="1" ht="30">
      <c r="B6" s="13" t="s">
        <v>102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ht="24" customHeight="1">
      <c r="B8" s="19"/>
      <c r="C8" s="14"/>
      <c r="D8" s="118" t="s">
        <v>151</v>
      </c>
      <c r="E8" s="118" t="s">
        <v>3</v>
      </c>
      <c r="F8" s="118" t="s">
        <v>3</v>
      </c>
      <c r="G8" s="118" t="s">
        <v>3</v>
      </c>
      <c r="H8" s="118" t="s">
        <v>3</v>
      </c>
      <c r="I8" s="118" t="s">
        <v>3</v>
      </c>
      <c r="J8" s="118" t="s">
        <v>3</v>
      </c>
      <c r="K8" s="14"/>
      <c r="L8" s="118" t="s">
        <v>156</v>
      </c>
      <c r="M8" s="118" t="s">
        <v>5</v>
      </c>
      <c r="N8" s="118" t="s">
        <v>5</v>
      </c>
      <c r="O8" s="118" t="s">
        <v>5</v>
      </c>
      <c r="P8" s="118" t="s">
        <v>5</v>
      </c>
      <c r="Q8" s="118" t="s">
        <v>5</v>
      </c>
      <c r="R8" s="118" t="s">
        <v>5</v>
      </c>
      <c r="S8" s="14"/>
    </row>
    <row r="9" spans="2:28" ht="30">
      <c r="B9" s="20" t="s">
        <v>2</v>
      </c>
      <c r="C9" s="14"/>
      <c r="D9" s="17" t="s">
        <v>16</v>
      </c>
      <c r="E9" s="18"/>
      <c r="F9" s="17" t="s">
        <v>17</v>
      </c>
      <c r="G9" s="18"/>
      <c r="H9" s="17" t="s">
        <v>18</v>
      </c>
      <c r="I9" s="18"/>
      <c r="J9" s="17" t="s">
        <v>19</v>
      </c>
      <c r="K9" s="14"/>
      <c r="L9" s="17" t="s">
        <v>16</v>
      </c>
      <c r="M9" s="18"/>
      <c r="N9" s="17" t="s">
        <v>17</v>
      </c>
      <c r="O9" s="18"/>
      <c r="P9" s="17" t="s">
        <v>18</v>
      </c>
      <c r="Q9" s="18"/>
      <c r="R9" s="17" t="s">
        <v>19</v>
      </c>
      <c r="S9" s="14"/>
    </row>
    <row r="10" spans="2:28">
      <c r="D10" s="70">
        <v>0</v>
      </c>
      <c r="E10" s="70"/>
      <c r="F10" s="70">
        <v>0</v>
      </c>
      <c r="G10" s="70"/>
      <c r="H10" s="70">
        <v>0</v>
      </c>
      <c r="I10" s="70"/>
      <c r="J10" s="70">
        <v>0</v>
      </c>
      <c r="K10" s="70"/>
      <c r="L10" s="70">
        <v>0</v>
      </c>
      <c r="M10" s="70"/>
      <c r="N10" s="70">
        <v>0</v>
      </c>
      <c r="O10" s="70"/>
      <c r="P10" s="70">
        <v>0</v>
      </c>
      <c r="Q10" s="70"/>
      <c r="R10" s="70">
        <v>0</v>
      </c>
    </row>
    <row r="11" spans="2:28" ht="26.25" customHeight="1" thickBot="1">
      <c r="B11" s="21" t="s">
        <v>88</v>
      </c>
      <c r="D11" s="71">
        <v>0</v>
      </c>
      <c r="E11" s="70"/>
      <c r="F11" s="71">
        <v>0</v>
      </c>
      <c r="G11" s="70"/>
      <c r="H11" s="71">
        <v>0</v>
      </c>
      <c r="I11" s="70"/>
      <c r="J11" s="71">
        <v>0</v>
      </c>
      <c r="K11" s="70"/>
      <c r="L11" s="71">
        <v>0</v>
      </c>
      <c r="M11" s="70"/>
      <c r="N11" s="71">
        <v>0</v>
      </c>
      <c r="O11" s="70"/>
      <c r="P11" s="71">
        <v>0</v>
      </c>
      <c r="Q11" s="70"/>
      <c r="R11" s="71">
        <v>0</v>
      </c>
    </row>
    <row r="12" spans="2:28" ht="21.75" thickTop="1"/>
    <row r="17" spans="10:10" ht="30">
      <c r="J17" s="55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M22"/>
  <sheetViews>
    <sheetView rightToLeft="1" view="pageBreakPreview" zoomScale="55" zoomScaleNormal="70" zoomScaleSheetLayoutView="55" workbookViewId="0">
      <selection activeCell="AL14" sqref="AL14"/>
    </sheetView>
  </sheetViews>
  <sheetFormatPr defaultRowHeight="21"/>
  <cols>
    <col min="1" max="1" width="4.7109375" style="1" customWidth="1"/>
    <col min="2" max="2" width="46.28515625" style="1" bestFit="1" customWidth="1"/>
    <col min="3" max="3" width="1" style="1" customWidth="1"/>
    <col min="4" max="4" width="14.28515625" style="1" customWidth="1"/>
    <col min="5" max="5" width="1" style="1" customWidth="1"/>
    <col min="6" max="6" width="13.7109375" style="1" customWidth="1"/>
    <col min="7" max="7" width="1" style="1" customWidth="1"/>
    <col min="8" max="8" width="17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12.28515625" style="1" bestFit="1" customWidth="1"/>
    <col min="17" max="17" width="1" style="1" customWidth="1"/>
    <col min="18" max="18" width="24.140625" style="1" bestFit="1" customWidth="1"/>
    <col min="19" max="19" width="1" style="1" customWidth="1"/>
    <col min="20" max="20" width="25.5703125" style="1" bestFit="1" customWidth="1"/>
    <col min="21" max="21" width="1" style="1" customWidth="1"/>
    <col min="22" max="22" width="10.7109375" style="1" bestFit="1" customWidth="1"/>
    <col min="23" max="23" width="1" style="1" customWidth="1"/>
    <col min="24" max="24" width="22.5703125" style="1" bestFit="1" customWidth="1"/>
    <col min="25" max="25" width="1" style="1" customWidth="1"/>
    <col min="26" max="26" width="13.28515625" style="1" customWidth="1"/>
    <col min="27" max="27" width="1" style="1" customWidth="1"/>
    <col min="28" max="28" width="22.5703125" style="1" bestFit="1" customWidth="1"/>
    <col min="29" max="29" width="1" style="1" customWidth="1"/>
    <col min="30" max="30" width="21.7109375" style="1" bestFit="1" customWidth="1"/>
    <col min="31" max="31" width="1" style="1" customWidth="1"/>
    <col min="32" max="32" width="19.5703125" style="1" customWidth="1"/>
    <col min="33" max="33" width="1" style="1" customWidth="1"/>
    <col min="34" max="34" width="23.140625" style="1" customWidth="1"/>
    <col min="35" max="35" width="1" style="1" customWidth="1"/>
    <col min="36" max="36" width="25.42578125" style="1" bestFit="1" customWidth="1"/>
    <col min="37" max="37" width="1" style="1" customWidth="1"/>
    <col min="38" max="38" width="27" style="1" customWidth="1"/>
    <col min="39" max="39" width="1" style="1" customWidth="1"/>
    <col min="40" max="40" width="9.140625" style="1" customWidth="1"/>
    <col min="41" max="16384" width="9.140625" style="1"/>
  </cols>
  <sheetData>
    <row r="2" spans="2:39" ht="39">
      <c r="B2" s="120" t="s">
        <v>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</row>
    <row r="3" spans="2:39" ht="39">
      <c r="B3" s="120" t="s">
        <v>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</row>
    <row r="4" spans="2:39" ht="39">
      <c r="B4" s="120" t="s">
        <v>155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</row>
    <row r="5" spans="2:39" s="2" customFormat="1" ht="230.25" customHeight="1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39" s="2" customFormat="1" ht="30">
      <c r="B6" s="13" t="s">
        <v>103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39" ht="30">
      <c r="B8" s="108" t="s">
        <v>20</v>
      </c>
      <c r="C8" s="108" t="s">
        <v>20</v>
      </c>
      <c r="D8" s="108" t="s">
        <v>20</v>
      </c>
      <c r="E8" s="108" t="s">
        <v>20</v>
      </c>
      <c r="F8" s="108" t="s">
        <v>20</v>
      </c>
      <c r="G8" s="108" t="s">
        <v>20</v>
      </c>
      <c r="H8" s="108" t="s">
        <v>20</v>
      </c>
      <c r="I8" s="108" t="s">
        <v>20</v>
      </c>
      <c r="J8" s="108" t="s">
        <v>20</v>
      </c>
      <c r="K8" s="108" t="s">
        <v>20</v>
      </c>
      <c r="L8" s="108" t="s">
        <v>20</v>
      </c>
      <c r="M8" s="108" t="s">
        <v>20</v>
      </c>
      <c r="N8" s="108" t="s">
        <v>20</v>
      </c>
      <c r="P8" s="108" t="s">
        <v>151</v>
      </c>
      <c r="Q8" s="108" t="s">
        <v>3</v>
      </c>
      <c r="R8" s="108" t="s">
        <v>3</v>
      </c>
      <c r="S8" s="108" t="s">
        <v>3</v>
      </c>
      <c r="T8" s="108" t="s">
        <v>3</v>
      </c>
      <c r="V8" s="108" t="s">
        <v>4</v>
      </c>
      <c r="W8" s="108" t="s">
        <v>4</v>
      </c>
      <c r="X8" s="108" t="s">
        <v>4</v>
      </c>
      <c r="Y8" s="108" t="s">
        <v>4</v>
      </c>
      <c r="Z8" s="108" t="s">
        <v>4</v>
      </c>
      <c r="AA8" s="108" t="s">
        <v>4</v>
      </c>
      <c r="AB8" s="108" t="s">
        <v>4</v>
      </c>
      <c r="AD8" s="108" t="s">
        <v>156</v>
      </c>
      <c r="AE8" s="108" t="s">
        <v>5</v>
      </c>
      <c r="AF8" s="108" t="s">
        <v>5</v>
      </c>
      <c r="AG8" s="108" t="s">
        <v>5</v>
      </c>
      <c r="AH8" s="108" t="s">
        <v>5</v>
      </c>
      <c r="AI8" s="108" t="s">
        <v>5</v>
      </c>
      <c r="AJ8" s="108" t="s">
        <v>5</v>
      </c>
      <c r="AK8" s="108" t="s">
        <v>5</v>
      </c>
      <c r="AL8" s="108" t="s">
        <v>5</v>
      </c>
    </row>
    <row r="9" spans="2:39" s="15" customFormat="1" ht="45.75" customHeight="1">
      <c r="B9" s="111" t="s">
        <v>21</v>
      </c>
      <c r="C9" s="22"/>
      <c r="D9" s="111" t="s">
        <v>22</v>
      </c>
      <c r="E9" s="22"/>
      <c r="F9" s="111" t="s">
        <v>23</v>
      </c>
      <c r="G9" s="22"/>
      <c r="H9" s="111" t="s">
        <v>24</v>
      </c>
      <c r="I9" s="22"/>
      <c r="J9" s="111" t="s">
        <v>25</v>
      </c>
      <c r="K9" s="22"/>
      <c r="L9" s="111" t="s">
        <v>26</v>
      </c>
      <c r="M9" s="22"/>
      <c r="N9" s="111" t="s">
        <v>19</v>
      </c>
      <c r="P9" s="111" t="s">
        <v>6</v>
      </c>
      <c r="Q9" s="22"/>
      <c r="R9" s="111" t="s">
        <v>7</v>
      </c>
      <c r="S9" s="22"/>
      <c r="T9" s="111" t="s">
        <v>8</v>
      </c>
      <c r="V9" s="111" t="s">
        <v>9</v>
      </c>
      <c r="W9" s="111" t="s">
        <v>9</v>
      </c>
      <c r="X9" s="111" t="s">
        <v>9</v>
      </c>
      <c r="Z9" s="111" t="s">
        <v>10</v>
      </c>
      <c r="AA9" s="111" t="s">
        <v>10</v>
      </c>
      <c r="AB9" s="111" t="s">
        <v>10</v>
      </c>
      <c r="AD9" s="111" t="s">
        <v>6</v>
      </c>
      <c r="AE9" s="22"/>
      <c r="AF9" s="111" t="s">
        <v>27</v>
      </c>
      <c r="AG9" s="22"/>
      <c r="AH9" s="111" t="s">
        <v>7</v>
      </c>
      <c r="AI9" s="22"/>
      <c r="AJ9" s="111" t="s">
        <v>8</v>
      </c>
      <c r="AK9" s="22"/>
      <c r="AL9" s="111" t="s">
        <v>12</v>
      </c>
    </row>
    <row r="10" spans="2:39" s="15" customFormat="1">
      <c r="B10" s="112" t="s">
        <v>21</v>
      </c>
      <c r="C10" s="23"/>
      <c r="D10" s="112" t="s">
        <v>22</v>
      </c>
      <c r="E10" s="23"/>
      <c r="F10" s="112" t="s">
        <v>23</v>
      </c>
      <c r="G10" s="23"/>
      <c r="H10" s="112" t="s">
        <v>24</v>
      </c>
      <c r="I10" s="23"/>
      <c r="J10" s="112" t="s">
        <v>25</v>
      </c>
      <c r="K10" s="23"/>
      <c r="L10" s="112" t="s">
        <v>26</v>
      </c>
      <c r="M10" s="23"/>
      <c r="N10" s="112" t="s">
        <v>19</v>
      </c>
      <c r="P10" s="112" t="s">
        <v>6</v>
      </c>
      <c r="Q10" s="23"/>
      <c r="R10" s="112" t="s">
        <v>7</v>
      </c>
      <c r="S10" s="23"/>
      <c r="T10" s="112" t="s">
        <v>8</v>
      </c>
      <c r="V10" s="112" t="s">
        <v>6</v>
      </c>
      <c r="W10" s="23"/>
      <c r="X10" s="112" t="s">
        <v>7</v>
      </c>
      <c r="Z10" s="112" t="s">
        <v>6</v>
      </c>
      <c r="AA10" s="23"/>
      <c r="AB10" s="112" t="s">
        <v>13</v>
      </c>
      <c r="AD10" s="112" t="s">
        <v>6</v>
      </c>
      <c r="AE10" s="23"/>
      <c r="AF10" s="112" t="s">
        <v>27</v>
      </c>
      <c r="AG10" s="23"/>
      <c r="AH10" s="112" t="s">
        <v>7</v>
      </c>
      <c r="AI10" s="23"/>
      <c r="AJ10" s="112" t="s">
        <v>8</v>
      </c>
      <c r="AK10" s="23"/>
      <c r="AL10" s="112" t="s">
        <v>12</v>
      </c>
    </row>
    <row r="11" spans="2:39" s="15" customFormat="1" ht="30">
      <c r="B11" s="73" t="s">
        <v>117</v>
      </c>
      <c r="C11" s="104"/>
      <c r="D11" s="73" t="s">
        <v>118</v>
      </c>
      <c r="E11" s="73"/>
      <c r="F11" s="73" t="s">
        <v>118</v>
      </c>
      <c r="G11" s="104"/>
      <c r="H11" s="73" t="s">
        <v>119</v>
      </c>
      <c r="I11" s="73"/>
      <c r="J11" s="73" t="s">
        <v>120</v>
      </c>
      <c r="K11" s="104"/>
      <c r="L11" s="73">
        <v>18</v>
      </c>
      <c r="M11" s="73"/>
      <c r="N11" s="73">
        <v>18</v>
      </c>
      <c r="O11" s="73"/>
      <c r="P11" s="106">
        <v>5400</v>
      </c>
      <c r="Q11" s="106"/>
      <c r="R11" s="106">
        <v>5184939600</v>
      </c>
      <c r="S11" s="106"/>
      <c r="T11" s="106">
        <v>5399021250</v>
      </c>
      <c r="U11" s="106"/>
      <c r="V11" s="106">
        <v>0</v>
      </c>
      <c r="W11" s="106"/>
      <c r="X11" s="106">
        <v>0</v>
      </c>
      <c r="Y11" s="106"/>
      <c r="Z11" s="106">
        <v>0</v>
      </c>
      <c r="AA11" s="106"/>
      <c r="AB11" s="106">
        <v>0</v>
      </c>
      <c r="AC11" s="106"/>
      <c r="AD11" s="106">
        <v>5400</v>
      </c>
      <c r="AE11" s="106"/>
      <c r="AF11" s="106">
        <v>1000000</v>
      </c>
      <c r="AG11" s="106"/>
      <c r="AH11" s="106">
        <v>5184939600</v>
      </c>
      <c r="AI11" s="106"/>
      <c r="AJ11" s="106">
        <v>5399021250</v>
      </c>
      <c r="AK11" s="1"/>
      <c r="AL11" s="79">
        <f>AJ11/'سرمایه گذاری ها'!$O$19</f>
        <v>6.5352093509514816E-3</v>
      </c>
    </row>
    <row r="12" spans="2:39" s="15" customFormat="1" ht="30">
      <c r="B12" s="73" t="s">
        <v>148</v>
      </c>
      <c r="C12" s="104"/>
      <c r="D12" s="73" t="s">
        <v>118</v>
      </c>
      <c r="E12" s="73"/>
      <c r="F12" s="73" t="s">
        <v>118</v>
      </c>
      <c r="G12" s="104"/>
      <c r="H12" s="73" t="s">
        <v>149</v>
      </c>
      <c r="I12" s="73"/>
      <c r="J12" s="73" t="s">
        <v>150</v>
      </c>
      <c r="K12" s="104"/>
      <c r="L12" s="73">
        <v>0</v>
      </c>
      <c r="M12" s="73"/>
      <c r="N12" s="73">
        <v>0</v>
      </c>
      <c r="O12" s="73"/>
      <c r="P12" s="106">
        <v>5000</v>
      </c>
      <c r="Q12" s="106"/>
      <c r="R12" s="106">
        <v>4091096572</v>
      </c>
      <c r="S12" s="106"/>
      <c r="T12" s="106">
        <v>4273925210</v>
      </c>
      <c r="U12" s="106"/>
      <c r="V12" s="106">
        <v>0</v>
      </c>
      <c r="W12" s="106"/>
      <c r="X12" s="106">
        <v>0</v>
      </c>
      <c r="Y12" s="106"/>
      <c r="Z12" s="106">
        <v>0</v>
      </c>
      <c r="AA12" s="106"/>
      <c r="AB12" s="106">
        <v>0</v>
      </c>
      <c r="AC12" s="106"/>
      <c r="AD12" s="106">
        <v>5000</v>
      </c>
      <c r="AE12" s="106"/>
      <c r="AF12" s="106">
        <v>877280</v>
      </c>
      <c r="AG12" s="106"/>
      <c r="AH12" s="106">
        <v>4091096572</v>
      </c>
      <c r="AI12" s="106"/>
      <c r="AJ12" s="106">
        <v>4385604965</v>
      </c>
      <c r="AK12" s="1"/>
      <c r="AL12" s="79">
        <f>AJ12/'سرمایه گذاری ها'!$O$19</f>
        <v>5.3085263512988104E-3</v>
      </c>
    </row>
    <row r="13" spans="2:39" s="15" customFormat="1" ht="30">
      <c r="B13" s="73" t="s">
        <v>123</v>
      </c>
      <c r="C13" s="104"/>
      <c r="D13" s="73" t="s">
        <v>118</v>
      </c>
      <c r="E13" s="73"/>
      <c r="F13" s="73" t="s">
        <v>118</v>
      </c>
      <c r="G13" s="104"/>
      <c r="H13" s="73" t="s">
        <v>124</v>
      </c>
      <c r="I13" s="73"/>
      <c r="J13" s="73" t="s">
        <v>125</v>
      </c>
      <c r="K13" s="104"/>
      <c r="L13" s="73">
        <v>0</v>
      </c>
      <c r="M13" s="73"/>
      <c r="N13" s="73">
        <v>0</v>
      </c>
      <c r="O13" s="73"/>
      <c r="P13" s="106">
        <v>97</v>
      </c>
      <c r="Q13" s="106"/>
      <c r="R13" s="106">
        <v>59149097</v>
      </c>
      <c r="S13" s="106"/>
      <c r="T13" s="106">
        <v>66566792</v>
      </c>
      <c r="U13" s="106"/>
      <c r="V13" s="106">
        <v>0</v>
      </c>
      <c r="W13" s="106"/>
      <c r="X13" s="106">
        <v>0</v>
      </c>
      <c r="Y13" s="106"/>
      <c r="Z13" s="106">
        <v>0</v>
      </c>
      <c r="AA13" s="106"/>
      <c r="AB13" s="106">
        <v>0</v>
      </c>
      <c r="AC13" s="106"/>
      <c r="AD13" s="106">
        <v>97</v>
      </c>
      <c r="AE13" s="106"/>
      <c r="AF13" s="106">
        <v>700480</v>
      </c>
      <c r="AG13" s="106"/>
      <c r="AH13" s="106">
        <v>59149097</v>
      </c>
      <c r="AI13" s="106"/>
      <c r="AJ13" s="106">
        <v>67934244</v>
      </c>
      <c r="AK13" s="1"/>
      <c r="AL13" s="79">
        <f>AJ13/'سرمایه گذاری ها'!$O$19</f>
        <v>8.2230553665373996E-5</v>
      </c>
    </row>
    <row r="14" spans="2:39" s="15" customFormat="1" ht="30">
      <c r="B14" s="73" t="s">
        <v>126</v>
      </c>
      <c r="C14" s="104"/>
      <c r="D14" s="73" t="s">
        <v>118</v>
      </c>
      <c r="E14" s="73"/>
      <c r="F14" s="73" t="s">
        <v>118</v>
      </c>
      <c r="G14" s="104"/>
      <c r="H14" s="73" t="s">
        <v>140</v>
      </c>
      <c r="I14" s="73"/>
      <c r="J14" s="73" t="s">
        <v>141</v>
      </c>
      <c r="K14" s="104"/>
      <c r="L14" s="73">
        <v>0</v>
      </c>
      <c r="M14" s="73"/>
      <c r="N14" s="73">
        <v>0</v>
      </c>
      <c r="O14" s="73"/>
      <c r="P14" s="106">
        <v>77</v>
      </c>
      <c r="Q14" s="106"/>
      <c r="R14" s="106">
        <v>51296429</v>
      </c>
      <c r="S14" s="106"/>
      <c r="T14" s="106">
        <v>56784905</v>
      </c>
      <c r="U14" s="106"/>
      <c r="V14" s="106">
        <v>0</v>
      </c>
      <c r="W14" s="106"/>
      <c r="X14" s="106">
        <v>0</v>
      </c>
      <c r="Y14" s="106"/>
      <c r="Z14" s="106">
        <v>0</v>
      </c>
      <c r="AA14" s="106"/>
      <c r="AB14" s="106">
        <v>0</v>
      </c>
      <c r="AC14" s="106"/>
      <c r="AD14" s="106">
        <v>77</v>
      </c>
      <c r="AE14" s="106"/>
      <c r="AF14" s="106">
        <v>751380</v>
      </c>
      <c r="AG14" s="106"/>
      <c r="AH14" s="106">
        <v>51296429</v>
      </c>
      <c r="AI14" s="106"/>
      <c r="AJ14" s="106">
        <v>57845773</v>
      </c>
      <c r="AK14" s="1"/>
      <c r="AL14" s="79">
        <f>AJ14/'سرمایه گذاری ها'!$O$19</f>
        <v>7.0019031064679863E-5</v>
      </c>
    </row>
    <row r="15" spans="2:39" ht="30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4"/>
      <c r="W15" s="73"/>
      <c r="X15" s="73"/>
      <c r="Y15" s="73"/>
      <c r="Z15" s="74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L15" s="79"/>
    </row>
    <row r="16" spans="2:39" s="55" customFormat="1" ht="30.75" thickBot="1">
      <c r="B16" s="119" t="s">
        <v>88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P16" s="78">
        <f>SUM(P11:P15)</f>
        <v>10574</v>
      </c>
      <c r="Q16" s="78">
        <f>SUM(Q11:Q15)</f>
        <v>0</v>
      </c>
      <c r="R16" s="78">
        <f>SUM(R11:R14)</f>
        <v>9386481698</v>
      </c>
      <c r="S16" s="78">
        <f>SUM(S11:S15)</f>
        <v>0</v>
      </c>
      <c r="T16" s="78">
        <f>SUM(T11:T14)</f>
        <v>9796298157</v>
      </c>
      <c r="U16" s="78">
        <f>SUM(U11:U15)</f>
        <v>0</v>
      </c>
      <c r="V16" s="78">
        <f>SUM(V11:V15)</f>
        <v>0</v>
      </c>
      <c r="W16" s="78">
        <f>SUM(W11:W15)</f>
        <v>0</v>
      </c>
      <c r="X16" s="78">
        <f>SUM(X11:X14)</f>
        <v>0</v>
      </c>
      <c r="Y16" s="78">
        <f t="shared" ref="Y16:AE16" si="0">SUM(Y11:Y15)</f>
        <v>0</v>
      </c>
      <c r="Z16" s="78">
        <f t="shared" si="0"/>
        <v>0</v>
      </c>
      <c r="AA16" s="78">
        <f t="shared" si="0"/>
        <v>0</v>
      </c>
      <c r="AB16" s="78">
        <f t="shared" si="0"/>
        <v>0</v>
      </c>
      <c r="AC16" s="78">
        <f t="shared" si="0"/>
        <v>0</v>
      </c>
      <c r="AD16" s="78">
        <f t="shared" si="0"/>
        <v>10574</v>
      </c>
      <c r="AE16" s="78">
        <f t="shared" si="0"/>
        <v>0</v>
      </c>
      <c r="AF16" s="78"/>
      <c r="AG16" s="78">
        <f>SUM(AG11:AG15)</f>
        <v>0</v>
      </c>
      <c r="AH16" s="78">
        <f>SUM(AH11:AH15)</f>
        <v>9386481698</v>
      </c>
      <c r="AI16" s="59"/>
      <c r="AJ16" s="78">
        <f>SUM(AJ11:AJ15)</f>
        <v>9910406232</v>
      </c>
      <c r="AK16" s="59"/>
      <c r="AL16" s="82">
        <f>SUM(AL11:AL15)</f>
        <v>1.1995985286980346E-2</v>
      </c>
      <c r="AM16" s="55">
        <f>SUM(P16:AL16)</f>
        <v>38479688933.011993</v>
      </c>
    </row>
    <row r="17" spans="20:20" ht="21" customHeight="1" thickTop="1"/>
    <row r="22" spans="20:20" ht="33">
      <c r="T22" s="57">
        <v>4</v>
      </c>
    </row>
  </sheetData>
  <sortState xmlns:xlrd2="http://schemas.microsoft.com/office/spreadsheetml/2017/richdata2" ref="B11:AL14">
    <sortCondition descending="1" ref="AJ11:AJ14"/>
  </sortState>
  <mergeCells count="29">
    <mergeCell ref="B8:N8"/>
    <mergeCell ref="P9:P10"/>
    <mergeCell ref="R9:R10"/>
    <mergeCell ref="B9:B10"/>
    <mergeCell ref="D9:D10"/>
    <mergeCell ref="F9:F10"/>
    <mergeCell ref="H9:H10"/>
    <mergeCell ref="J9:J10"/>
    <mergeCell ref="V10"/>
    <mergeCell ref="X10"/>
    <mergeCell ref="V9:X9"/>
    <mergeCell ref="L9:L10"/>
    <mergeCell ref="N9:N10"/>
    <mergeCell ref="B16:N16"/>
    <mergeCell ref="B2:AL2"/>
    <mergeCell ref="B3:AL3"/>
    <mergeCell ref="B4:AL4"/>
    <mergeCell ref="AF9:AF10"/>
    <mergeCell ref="AH9:AH10"/>
    <mergeCell ref="AJ9:AJ10"/>
    <mergeCell ref="AL9:AL10"/>
    <mergeCell ref="AD8:AL8"/>
    <mergeCell ref="Z10"/>
    <mergeCell ref="AB10"/>
    <mergeCell ref="Z9:AB9"/>
    <mergeCell ref="V8:AB8"/>
    <mergeCell ref="AD9:AD10"/>
    <mergeCell ref="T9:T10"/>
    <mergeCell ref="P8:T8"/>
  </mergeCells>
  <printOptions horizontalCentered="1" verticalCentered="1"/>
  <pageMargins left="0.2" right="0.2" top="0" bottom="0" header="0" footer="0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17"/>
  <sheetViews>
    <sheetView rightToLeft="1" view="pageBreakPreview" zoomScale="60" zoomScaleNormal="70" workbookViewId="0">
      <selection activeCell="L8" sqref="L8:P8"/>
    </sheetView>
  </sheetViews>
  <sheetFormatPr defaultRowHeight="21"/>
  <cols>
    <col min="1" max="1" width="4.7109375" style="1" customWidth="1"/>
    <col min="2" max="2" width="58.42578125" style="1" bestFit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9.85546875" style="1" bestFit="1" customWidth="1"/>
    <col min="13" max="13" width="1" style="1" customWidth="1"/>
    <col min="14" max="14" width="20.14062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" style="1" bestFit="1" customWidth="1"/>
    <col min="19" max="19" width="1" style="1" customWidth="1"/>
    <col min="20" max="20" width="19" style="1" customWidth="1"/>
    <col min="21" max="21" width="1" style="1" customWidth="1"/>
    <col min="22" max="22" width="9.85546875" style="1" bestFit="1" customWidth="1"/>
    <col min="23" max="23" width="1" style="1" customWidth="1"/>
    <col min="24" max="24" width="20.140625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9" style="1" bestFit="1" customWidth="1"/>
    <col min="29" max="29" width="1" style="1" customWidth="1"/>
    <col min="30" max="30" width="22.425781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>
      <c r="B2" s="120" t="s">
        <v>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</row>
    <row r="3" spans="2:32" ht="39">
      <c r="B3" s="120" t="s">
        <v>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</row>
    <row r="4" spans="2:32" ht="39">
      <c r="B4" s="120" t="s">
        <v>155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</row>
    <row r="5" spans="2:32" s="2" customFormat="1" ht="30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32" s="2" customFormat="1" ht="30">
      <c r="B6" s="13" t="s">
        <v>104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32" s="15" customFormat="1">
      <c r="B8" s="110" t="s">
        <v>33</v>
      </c>
      <c r="C8" s="110" t="s">
        <v>33</v>
      </c>
      <c r="D8" s="110" t="s">
        <v>33</v>
      </c>
      <c r="E8" s="110" t="s">
        <v>33</v>
      </c>
      <c r="F8" s="110" t="s">
        <v>33</v>
      </c>
      <c r="G8" s="110" t="s">
        <v>33</v>
      </c>
      <c r="H8" s="110" t="s">
        <v>33</v>
      </c>
      <c r="I8" s="110" t="s">
        <v>33</v>
      </c>
      <c r="J8" s="110" t="s">
        <v>33</v>
      </c>
      <c r="L8" s="110" t="s">
        <v>151</v>
      </c>
      <c r="M8" s="110" t="s">
        <v>3</v>
      </c>
      <c r="N8" s="110" t="s">
        <v>3</v>
      </c>
      <c r="O8" s="110" t="s">
        <v>3</v>
      </c>
      <c r="P8" s="110" t="s">
        <v>3</v>
      </c>
      <c r="R8" s="110" t="s">
        <v>4</v>
      </c>
      <c r="S8" s="110" t="s">
        <v>4</v>
      </c>
      <c r="T8" s="110" t="s">
        <v>4</v>
      </c>
      <c r="U8" s="110" t="s">
        <v>4</v>
      </c>
      <c r="V8" s="110" t="s">
        <v>4</v>
      </c>
      <c r="W8" s="110" t="s">
        <v>4</v>
      </c>
      <c r="X8" s="110" t="s">
        <v>4</v>
      </c>
      <c r="Z8" s="110" t="s">
        <v>156</v>
      </c>
      <c r="AA8" s="110" t="s">
        <v>5</v>
      </c>
      <c r="AB8" s="110" t="s">
        <v>5</v>
      </c>
      <c r="AC8" s="110" t="s">
        <v>5</v>
      </c>
      <c r="AD8" s="110" t="s">
        <v>5</v>
      </c>
      <c r="AE8" s="110" t="s">
        <v>5</v>
      </c>
      <c r="AF8" s="110" t="s">
        <v>5</v>
      </c>
    </row>
    <row r="9" spans="2:32" s="15" customFormat="1">
      <c r="B9" s="111" t="s">
        <v>34</v>
      </c>
      <c r="C9" s="22"/>
      <c r="D9" s="111" t="s">
        <v>97</v>
      </c>
      <c r="E9" s="22"/>
      <c r="F9" s="111" t="s">
        <v>26</v>
      </c>
      <c r="G9" s="22"/>
      <c r="H9" s="111" t="s">
        <v>35</v>
      </c>
      <c r="I9" s="22"/>
      <c r="J9" s="111" t="s">
        <v>23</v>
      </c>
      <c r="L9" s="111" t="s">
        <v>6</v>
      </c>
      <c r="M9" s="22"/>
      <c r="N9" s="111" t="s">
        <v>7</v>
      </c>
      <c r="O9" s="22"/>
      <c r="P9" s="111" t="s">
        <v>8</v>
      </c>
      <c r="R9" s="111" t="s">
        <v>9</v>
      </c>
      <c r="S9" s="111" t="s">
        <v>9</v>
      </c>
      <c r="T9" s="111" t="s">
        <v>9</v>
      </c>
      <c r="U9" s="22"/>
      <c r="V9" s="111" t="s">
        <v>10</v>
      </c>
      <c r="W9" s="111" t="s">
        <v>10</v>
      </c>
      <c r="X9" s="111" t="s">
        <v>10</v>
      </c>
      <c r="Z9" s="111" t="s">
        <v>6</v>
      </c>
      <c r="AA9" s="22"/>
      <c r="AB9" s="111" t="s">
        <v>7</v>
      </c>
      <c r="AC9" s="22"/>
      <c r="AD9" s="111" t="s">
        <v>8</v>
      </c>
      <c r="AE9" s="22"/>
      <c r="AF9" s="111" t="s">
        <v>36</v>
      </c>
    </row>
    <row r="10" spans="2:32" s="15" customFormat="1" ht="45.75" customHeight="1">
      <c r="B10" s="112" t="s">
        <v>34</v>
      </c>
      <c r="C10" s="23"/>
      <c r="D10" s="112" t="s">
        <v>25</v>
      </c>
      <c r="E10" s="23"/>
      <c r="F10" s="112" t="s">
        <v>26</v>
      </c>
      <c r="G10" s="23"/>
      <c r="H10" s="112" t="s">
        <v>35</v>
      </c>
      <c r="I10" s="23"/>
      <c r="J10" s="112" t="s">
        <v>23</v>
      </c>
      <c r="L10" s="112" t="s">
        <v>6</v>
      </c>
      <c r="M10" s="23"/>
      <c r="N10" s="112" t="s">
        <v>7</v>
      </c>
      <c r="O10" s="23"/>
      <c r="P10" s="112" t="s">
        <v>8</v>
      </c>
      <c r="R10" s="112" t="s">
        <v>6</v>
      </c>
      <c r="S10" s="23"/>
      <c r="T10" s="112" t="s">
        <v>7</v>
      </c>
      <c r="U10" s="23"/>
      <c r="V10" s="112" t="s">
        <v>6</v>
      </c>
      <c r="W10" s="23"/>
      <c r="X10" s="112" t="s">
        <v>13</v>
      </c>
      <c r="Z10" s="112" t="s">
        <v>6</v>
      </c>
      <c r="AA10" s="23"/>
      <c r="AB10" s="112" t="s">
        <v>7</v>
      </c>
      <c r="AC10" s="23"/>
      <c r="AD10" s="112" t="s">
        <v>8</v>
      </c>
      <c r="AE10" s="23"/>
      <c r="AF10" s="112" t="s">
        <v>36</v>
      </c>
    </row>
    <row r="11" spans="2:32" ht="30.75"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spans="2:32" ht="31.5" thickBot="1">
      <c r="B12" s="121" t="s">
        <v>88</v>
      </c>
      <c r="C12" s="121"/>
      <c r="D12" s="121"/>
      <c r="E12" s="121"/>
      <c r="F12" s="121"/>
      <c r="G12" s="121"/>
      <c r="H12" s="121"/>
      <c r="I12" s="121"/>
      <c r="J12" s="121"/>
      <c r="L12" s="81">
        <f>SUM(L11:L11)</f>
        <v>0</v>
      </c>
      <c r="M12" s="80"/>
      <c r="N12" s="81">
        <f>SUM(N11:N11)</f>
        <v>0</v>
      </c>
      <c r="O12" s="80"/>
      <c r="P12" s="81">
        <f>SUM(P11:P11)</f>
        <v>0</v>
      </c>
      <c r="Q12" s="80"/>
      <c r="R12" s="81"/>
      <c r="S12" s="80"/>
      <c r="T12" s="81"/>
      <c r="U12" s="80"/>
      <c r="V12" s="81">
        <f>SUM(V11:V11)</f>
        <v>0</v>
      </c>
      <c r="W12" s="80"/>
      <c r="X12" s="81">
        <f>SUM(X11:X11)</f>
        <v>0</v>
      </c>
      <c r="Y12" s="80"/>
      <c r="Z12" s="81"/>
      <c r="AA12" s="80"/>
      <c r="AB12" s="81"/>
      <c r="AC12" s="80"/>
      <c r="AD12" s="81"/>
      <c r="AE12" s="80"/>
      <c r="AF12" s="81"/>
    </row>
    <row r="13" spans="2:32" ht="21.75" thickTop="1"/>
    <row r="17" spans="16:16" ht="33">
      <c r="P17" s="57">
        <v>5</v>
      </c>
    </row>
  </sheetData>
  <mergeCells count="26">
    <mergeCell ref="B8:J8"/>
    <mergeCell ref="L9:L10"/>
    <mergeCell ref="N9:N10"/>
    <mergeCell ref="P9:P10"/>
    <mergeCell ref="L8:P8"/>
    <mergeCell ref="B9:B10"/>
    <mergeCell ref="D9:D10"/>
    <mergeCell ref="F9:F10"/>
    <mergeCell ref="H9:H10"/>
    <mergeCell ref="J9:J10"/>
    <mergeCell ref="B12:J12"/>
    <mergeCell ref="B2:AF2"/>
    <mergeCell ref="B3:AF3"/>
    <mergeCell ref="B4:AF4"/>
    <mergeCell ref="R8:X8"/>
    <mergeCell ref="Z9:Z10"/>
    <mergeCell ref="AB9:AB10"/>
    <mergeCell ref="AD9:AD10"/>
    <mergeCell ref="AF9:AF10"/>
    <mergeCell ref="Z8:AF8"/>
    <mergeCell ref="R10"/>
    <mergeCell ref="T10"/>
    <mergeCell ref="R9:T9"/>
    <mergeCell ref="V10"/>
    <mergeCell ref="X10"/>
    <mergeCell ref="V9:X9"/>
  </mergeCells>
  <printOptions horizontalCentered="1" verticalCentered="1"/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5"/>
  <sheetViews>
    <sheetView rightToLeft="1" view="pageBreakPreview" zoomScale="85" zoomScaleNormal="100" zoomScaleSheetLayoutView="85" workbookViewId="0">
      <selection activeCell="R17" sqref="R17"/>
    </sheetView>
  </sheetViews>
  <sheetFormatPr defaultRowHeight="21"/>
  <cols>
    <col min="1" max="1" width="4" style="2" customWidth="1"/>
    <col min="2" max="2" width="21.7109375" style="2" customWidth="1"/>
    <col min="3" max="3" width="1" style="2" customWidth="1"/>
    <col min="4" max="4" width="25.7109375" style="2" customWidth="1"/>
    <col min="5" max="5" width="1" style="2" customWidth="1"/>
    <col min="6" max="6" width="17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7.140625" style="2" customWidth="1"/>
    <col min="11" max="11" width="1" style="2" customWidth="1"/>
    <col min="12" max="12" width="17.140625" style="2" bestFit="1" customWidth="1"/>
    <col min="13" max="13" width="1" style="2" customWidth="1"/>
    <col min="14" max="14" width="17.85546875" style="2" customWidth="1"/>
    <col min="15" max="15" width="1" style="2" customWidth="1"/>
    <col min="16" max="16" width="17.5703125" style="2" bestFit="1" customWidth="1"/>
    <col min="17" max="17" width="1" style="2" customWidth="1"/>
    <col min="18" max="18" width="16.28515625" style="2" bestFit="1" customWidth="1"/>
    <col min="19" max="19" width="1" style="2" customWidth="1"/>
    <col min="20" max="20" width="12.57031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2:28" ht="30">
      <c r="B3" s="108" t="s">
        <v>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2:28" ht="30">
      <c r="B4" s="108" t="s">
        <v>155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</row>
    <row r="5" spans="2:28" ht="30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ht="30">
      <c r="B6" s="13" t="s">
        <v>105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s="4" customFormat="1" ht="30" customHeight="1">
      <c r="B8" s="109" t="s">
        <v>37</v>
      </c>
      <c r="D8" s="110" t="s">
        <v>38</v>
      </c>
      <c r="E8" s="110" t="s">
        <v>38</v>
      </c>
      <c r="F8" s="110" t="s">
        <v>38</v>
      </c>
      <c r="G8" s="110" t="s">
        <v>38</v>
      </c>
      <c r="H8" s="110" t="s">
        <v>38</v>
      </c>
      <c r="I8" s="110" t="s">
        <v>38</v>
      </c>
      <c r="J8" s="110" t="s">
        <v>38</v>
      </c>
      <c r="L8" s="73" t="s">
        <v>151</v>
      </c>
      <c r="N8" s="110" t="s">
        <v>4</v>
      </c>
      <c r="O8" s="110" t="s">
        <v>4</v>
      </c>
      <c r="P8" s="110" t="s">
        <v>4</v>
      </c>
      <c r="R8" s="110" t="s">
        <v>156</v>
      </c>
      <c r="S8" s="110" t="s">
        <v>5</v>
      </c>
      <c r="T8" s="110" t="s">
        <v>5</v>
      </c>
    </row>
    <row r="9" spans="2:28" s="4" customFormat="1" ht="47.25" customHeight="1">
      <c r="B9" s="125" t="s">
        <v>37</v>
      </c>
      <c r="D9" s="122" t="s">
        <v>39</v>
      </c>
      <c r="E9" s="39"/>
      <c r="F9" s="122" t="s">
        <v>40</v>
      </c>
      <c r="G9" s="39"/>
      <c r="H9" s="122" t="s">
        <v>41</v>
      </c>
      <c r="I9" s="39"/>
      <c r="J9" s="122" t="s">
        <v>26</v>
      </c>
      <c r="L9" s="122" t="s">
        <v>42</v>
      </c>
      <c r="N9" s="122" t="s">
        <v>43</v>
      </c>
      <c r="O9" s="39"/>
      <c r="P9" s="122" t="s">
        <v>44</v>
      </c>
      <c r="R9" s="122" t="s">
        <v>42</v>
      </c>
      <c r="S9" s="39"/>
      <c r="T9" s="124" t="s">
        <v>36</v>
      </c>
    </row>
    <row r="10" spans="2:28" s="4" customFormat="1">
      <c r="B10" s="5" t="s">
        <v>135</v>
      </c>
      <c r="C10" s="104"/>
      <c r="D10" s="28" t="s">
        <v>136</v>
      </c>
      <c r="E10" s="104"/>
      <c r="F10" s="5" t="s">
        <v>45</v>
      </c>
      <c r="G10" s="104"/>
      <c r="H10" s="5" t="s">
        <v>137</v>
      </c>
      <c r="I10" s="104"/>
      <c r="J10" s="105">
        <v>0</v>
      </c>
      <c r="K10" s="104"/>
      <c r="L10" s="29">
        <v>18034937784</v>
      </c>
      <c r="M10" s="29"/>
      <c r="N10" s="29">
        <v>114284956964</v>
      </c>
      <c r="O10" s="29"/>
      <c r="P10" s="29">
        <v>107124367674</v>
      </c>
      <c r="Q10" s="29"/>
      <c r="R10" s="29">
        <v>25195527074</v>
      </c>
      <c r="S10" s="5"/>
      <c r="T10" s="45">
        <f>R10/'سرمایه گذاری ها'!$O$19</f>
        <v>3.0497758114242653E-2</v>
      </c>
    </row>
    <row r="11" spans="2:28" s="4" customFormat="1">
      <c r="B11" s="5" t="s">
        <v>49</v>
      </c>
      <c r="C11" s="104"/>
      <c r="D11" s="28" t="s">
        <v>50</v>
      </c>
      <c r="E11" s="104"/>
      <c r="F11" s="5" t="s">
        <v>45</v>
      </c>
      <c r="G11" s="104"/>
      <c r="H11" s="5" t="s">
        <v>51</v>
      </c>
      <c r="I11" s="104"/>
      <c r="J11" s="105">
        <v>0</v>
      </c>
      <c r="K11" s="104"/>
      <c r="L11" s="29">
        <v>750000</v>
      </c>
      <c r="M11" s="29"/>
      <c r="N11" s="29">
        <v>365001423</v>
      </c>
      <c r="O11" s="29"/>
      <c r="P11" s="29">
        <v>364776423</v>
      </c>
      <c r="Q11" s="29"/>
      <c r="R11" s="29">
        <v>975000</v>
      </c>
      <c r="S11" s="5"/>
      <c r="T11" s="45">
        <f>R11/'سرمایه گذاری ها'!$O$19</f>
        <v>1.1801822630680873E-6</v>
      </c>
    </row>
    <row r="12" spans="2:28" s="4" customFormat="1">
      <c r="B12" s="5" t="s">
        <v>46</v>
      </c>
      <c r="C12" s="104"/>
      <c r="D12" s="28" t="s">
        <v>47</v>
      </c>
      <c r="E12" s="104"/>
      <c r="F12" s="5" t="s">
        <v>45</v>
      </c>
      <c r="G12" s="104"/>
      <c r="H12" s="5" t="s">
        <v>48</v>
      </c>
      <c r="I12" s="104"/>
      <c r="J12" s="105">
        <v>0</v>
      </c>
      <c r="K12" s="104"/>
      <c r="L12" s="29">
        <v>630750000</v>
      </c>
      <c r="M12" s="29"/>
      <c r="N12" s="29">
        <v>7698303185</v>
      </c>
      <c r="O12" s="29"/>
      <c r="P12" s="29">
        <v>8328235085</v>
      </c>
      <c r="Q12" s="29"/>
      <c r="R12" s="29">
        <v>818100</v>
      </c>
      <c r="S12" s="5"/>
      <c r="T12" s="45">
        <f>R12/'سرمایه گذاری ها'!$O$19</f>
        <v>9.9026370196513052E-7</v>
      </c>
    </row>
    <row r="13" spans="2:28" s="4" customFormat="1">
      <c r="B13" s="5"/>
      <c r="C13" s="5"/>
      <c r="D13" s="28"/>
      <c r="E13" s="5"/>
      <c r="F13" s="5"/>
      <c r="G13" s="5"/>
      <c r="H13" s="5"/>
      <c r="I13" s="5"/>
      <c r="J13" s="29"/>
      <c r="K13" s="5"/>
      <c r="L13" s="29"/>
      <c r="M13" s="5"/>
      <c r="N13" s="29"/>
      <c r="O13" s="5"/>
      <c r="P13" s="29"/>
      <c r="Q13" s="5"/>
      <c r="R13" s="29"/>
      <c r="S13" s="5"/>
      <c r="T13" s="45"/>
    </row>
    <row r="14" spans="2:28" ht="27" thickBot="1">
      <c r="B14" s="123" t="s">
        <v>88</v>
      </c>
      <c r="C14" s="123"/>
      <c r="D14" s="123"/>
      <c r="E14" s="123"/>
      <c r="F14" s="123"/>
      <c r="G14" s="123"/>
      <c r="H14" s="123"/>
      <c r="I14" s="123"/>
      <c r="J14" s="123"/>
      <c r="L14" s="9">
        <f>SUM(L10:L13)</f>
        <v>18666437784</v>
      </c>
      <c r="N14" s="9">
        <f>SUM(N10:N13)</f>
        <v>122348261572</v>
      </c>
      <c r="P14" s="9">
        <f>SUM(P10:P13)</f>
        <v>115817379182</v>
      </c>
      <c r="R14" s="9">
        <f>SUM(R10:R13)</f>
        <v>25197320174</v>
      </c>
      <c r="T14" s="66">
        <f>SUM(T10:T13)</f>
        <v>3.0499928560207688E-2</v>
      </c>
    </row>
    <row r="15" spans="2:28" ht="21.75" thickTop="1"/>
    <row r="25" spans="10:10" ht="33">
      <c r="J25" s="57">
        <v>6</v>
      </c>
    </row>
  </sheetData>
  <sortState xmlns:xlrd2="http://schemas.microsoft.com/office/spreadsheetml/2017/richdata2" ref="B10:U12">
    <sortCondition descending="1" ref="R10:R12"/>
  </sortState>
  <mergeCells count="17">
    <mergeCell ref="B14:J14"/>
    <mergeCell ref="R9"/>
    <mergeCell ref="T9"/>
    <mergeCell ref="R8:T8"/>
    <mergeCell ref="L9"/>
    <mergeCell ref="N9"/>
    <mergeCell ref="P9"/>
    <mergeCell ref="N8:P8"/>
    <mergeCell ref="B8:B9"/>
    <mergeCell ref="D9"/>
    <mergeCell ref="F9"/>
    <mergeCell ref="H9"/>
    <mergeCell ref="J9"/>
    <mergeCell ref="D8:J8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1"/>
  <sheetViews>
    <sheetView rightToLeft="1" view="pageBreakPreview" topLeftCell="A4" zoomScale="60" zoomScaleNormal="100" workbookViewId="0">
      <selection activeCell="B9" sqref="B9:N9"/>
    </sheetView>
  </sheetViews>
  <sheetFormatPr defaultRowHeight="21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2:28" ht="30">
      <c r="B3" s="108" t="s">
        <v>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2:28" ht="30">
      <c r="B4" s="108" t="s">
        <v>155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</row>
    <row r="5" spans="2:28" ht="117" customHeight="1"/>
    <row r="6" spans="2:28" s="2" customFormat="1" ht="30">
      <c r="B6" s="13" t="s">
        <v>107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65.25" customHeight="1">
      <c r="B7" s="127" t="s">
        <v>96</v>
      </c>
      <c r="D7" s="108" t="s">
        <v>156</v>
      </c>
      <c r="E7" s="108" t="s">
        <v>5</v>
      </c>
      <c r="F7" s="108" t="s">
        <v>5</v>
      </c>
      <c r="G7" s="108" t="s">
        <v>5</v>
      </c>
      <c r="H7" s="108" t="s">
        <v>5</v>
      </c>
      <c r="I7" s="108" t="s">
        <v>5</v>
      </c>
      <c r="J7" s="108" t="s">
        <v>5</v>
      </c>
      <c r="K7" s="108" t="s">
        <v>5</v>
      </c>
      <c r="L7" s="108" t="s">
        <v>5</v>
      </c>
      <c r="M7" s="108" t="s">
        <v>5</v>
      </c>
      <c r="N7" s="108" t="s">
        <v>5</v>
      </c>
    </row>
    <row r="8" spans="2:28" ht="30">
      <c r="B8" s="127" t="s">
        <v>2</v>
      </c>
      <c r="D8" s="126" t="s">
        <v>6</v>
      </c>
      <c r="E8" s="24"/>
      <c r="F8" s="126" t="s">
        <v>28</v>
      </c>
      <c r="G8" s="24"/>
      <c r="H8" s="126" t="s">
        <v>29</v>
      </c>
      <c r="I8" s="24"/>
      <c r="J8" s="126" t="s">
        <v>30</v>
      </c>
      <c r="K8" s="24"/>
      <c r="L8" s="126" t="s">
        <v>31</v>
      </c>
      <c r="M8" s="24"/>
      <c r="N8" s="126" t="s">
        <v>32</v>
      </c>
    </row>
    <row r="9" spans="2:28">
      <c r="D9" s="70"/>
      <c r="E9" s="70"/>
      <c r="F9" s="70"/>
      <c r="G9" s="70"/>
      <c r="H9" s="70"/>
      <c r="I9" s="70"/>
      <c r="J9" s="102"/>
      <c r="K9" s="70"/>
      <c r="L9" s="70"/>
      <c r="M9" s="70"/>
      <c r="N9" s="70"/>
    </row>
    <row r="10" spans="2:28" ht="22.5" thickBot="1">
      <c r="B10" s="2" t="s">
        <v>88</v>
      </c>
      <c r="D10" s="71">
        <f>SUM(D9)</f>
        <v>0</v>
      </c>
      <c r="E10" s="70"/>
      <c r="F10" s="71">
        <f>SUM(F9)</f>
        <v>0</v>
      </c>
      <c r="G10" s="70"/>
      <c r="H10" s="71">
        <f>SUM(H9)</f>
        <v>0</v>
      </c>
      <c r="I10" s="70"/>
      <c r="J10" s="101">
        <f>SUM(J9)</f>
        <v>0</v>
      </c>
      <c r="K10" s="70"/>
      <c r="L10" s="71">
        <f>SUM(L9)</f>
        <v>0</v>
      </c>
      <c r="M10" s="70"/>
      <c r="N10" s="71"/>
    </row>
    <row r="11" spans="2:28" ht="21.75" thickTop="1"/>
    <row r="21" spans="8:8" ht="30">
      <c r="H21" s="58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B17"/>
  <sheetViews>
    <sheetView rightToLeft="1" view="pageBreakPreview" topLeftCell="A3" zoomScaleNormal="100" zoomScaleSheetLayoutView="100" workbookViewId="0">
      <selection activeCell="H13" sqref="H13"/>
    </sheetView>
  </sheetViews>
  <sheetFormatPr defaultRowHeight="21"/>
  <cols>
    <col min="1" max="1" width="2.5703125" style="2" customWidth="1"/>
    <col min="2" max="2" width="25.855468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1:28" ht="30">
      <c r="B2" s="108" t="s">
        <v>0</v>
      </c>
      <c r="C2" s="108"/>
      <c r="D2" s="108"/>
      <c r="E2" s="108"/>
      <c r="F2" s="108"/>
      <c r="G2" s="108"/>
      <c r="H2" s="108"/>
    </row>
    <row r="3" spans="1:28" ht="30">
      <c r="B3" s="108" t="s">
        <v>52</v>
      </c>
      <c r="C3" s="108"/>
      <c r="D3" s="108"/>
      <c r="E3" s="108"/>
      <c r="F3" s="108"/>
      <c r="G3" s="108"/>
      <c r="H3" s="108"/>
    </row>
    <row r="4" spans="1:28" ht="30">
      <c r="B4" s="108" t="s">
        <v>155</v>
      </c>
      <c r="C4" s="108"/>
      <c r="D4" s="108"/>
      <c r="E4" s="108"/>
      <c r="F4" s="108"/>
      <c r="G4" s="108"/>
      <c r="H4" s="108"/>
    </row>
    <row r="5" spans="1:28" ht="143.25" customHeight="1"/>
    <row r="6" spans="1:28" ht="30">
      <c r="A6" s="2" t="s">
        <v>106</v>
      </c>
      <c r="B6" s="13" t="s">
        <v>108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30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s="4" customFormat="1" ht="51" customHeight="1">
      <c r="B8" s="128" t="s">
        <v>56</v>
      </c>
      <c r="C8" s="42"/>
      <c r="D8" s="128" t="s">
        <v>42</v>
      </c>
      <c r="E8" s="42"/>
      <c r="F8" s="128" t="s">
        <v>75</v>
      </c>
      <c r="G8" s="42"/>
      <c r="H8" s="128" t="s">
        <v>12</v>
      </c>
    </row>
    <row r="9" spans="1:28" s="4" customFormat="1">
      <c r="B9" s="4" t="s">
        <v>85</v>
      </c>
      <c r="C9" s="104"/>
      <c r="D9" s="67">
        <v>59209318954</v>
      </c>
      <c r="E9" s="104"/>
      <c r="F9" s="45">
        <f>D9/$D$12</f>
        <v>0.99599030765535412</v>
      </c>
      <c r="G9" s="6"/>
      <c r="H9" s="45">
        <f>D9/'سرمایه گذاری ها'!$O$19</f>
        <v>7.1669526192668642E-2</v>
      </c>
    </row>
    <row r="10" spans="1:28" s="4" customFormat="1">
      <c r="B10" s="4" t="s">
        <v>86</v>
      </c>
      <c r="C10" s="104"/>
      <c r="D10" s="67">
        <v>193291695</v>
      </c>
      <c r="E10" s="104"/>
      <c r="F10" s="45">
        <f>D10/$D$12</f>
        <v>3.251458692167055E-3</v>
      </c>
      <c r="G10" s="6"/>
      <c r="H10" s="45">
        <f>D10/'سرمایه گذاری ها'!$O$19</f>
        <v>2.339686461921708E-4</v>
      </c>
    </row>
    <row r="11" spans="1:28" s="4" customFormat="1">
      <c r="B11" s="4" t="s">
        <v>87</v>
      </c>
      <c r="C11" s="104"/>
      <c r="D11" s="67">
        <v>45075236</v>
      </c>
      <c r="E11" s="104"/>
      <c r="F11" s="45">
        <f>D11/$D$12</f>
        <v>7.5823365247886811E-4</v>
      </c>
      <c r="G11" s="6"/>
      <c r="H11" s="45">
        <f>D11/'سرمایه گذاری ها'!$O$19</f>
        <v>5.4561019518777567E-5</v>
      </c>
    </row>
    <row r="12" spans="1:28" ht="21.75" thickBot="1">
      <c r="B12" s="30" t="s">
        <v>88</v>
      </c>
      <c r="D12" s="9">
        <f>SUM(D9:D11)</f>
        <v>59447685885</v>
      </c>
      <c r="F12" s="66">
        <f>SUM(F9:F11)</f>
        <v>1</v>
      </c>
      <c r="G12" s="44"/>
      <c r="H12" s="66">
        <f>SUM(H9:H11)</f>
        <v>7.1958055858379597E-2</v>
      </c>
    </row>
    <row r="13" spans="1:28" ht="21.75" thickTop="1"/>
    <row r="17" spans="4:4" ht="30">
      <c r="D17" s="5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سود اوراق بهادار و سپرده بانکی</vt:lpstr>
      <vt:lpstr>سایر درآمدها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Fatemeh Mohamadinezhad</cp:lastModifiedBy>
  <cp:lastPrinted>2023-05-24T06:49:20Z</cp:lastPrinted>
  <dcterms:created xsi:type="dcterms:W3CDTF">2021-12-28T12:49:50Z</dcterms:created>
  <dcterms:modified xsi:type="dcterms:W3CDTF">2023-05-27T07:47:35Z</dcterms:modified>
</cp:coreProperties>
</file>