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فروردین1402\ارمغان\"/>
    </mc:Choice>
  </mc:AlternateContent>
  <xr:revisionPtr revIDLastSave="0" documentId="13_ncr:1_{CE82E2CF-569D-4A38-92D8-C425A91E50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L34" i="11" l="1"/>
  <c r="J36" i="9"/>
  <c r="L36" i="9"/>
  <c r="N36" i="9"/>
  <c r="P36" i="9"/>
  <c r="R36" i="9"/>
  <c r="T14" i="6"/>
  <c r="L14" i="6"/>
  <c r="N14" i="6"/>
  <c r="P14" i="6"/>
  <c r="R14" i="6"/>
  <c r="T16" i="7" l="1"/>
  <c r="L15" i="12" l="1"/>
  <c r="N15" i="12"/>
  <c r="R15" i="12"/>
  <c r="N15" i="10"/>
  <c r="P15" i="10"/>
  <c r="R15" i="10"/>
  <c r="D36" i="9"/>
  <c r="F36" i="9"/>
  <c r="H36" i="9"/>
  <c r="D15" i="14"/>
  <c r="F15" i="14"/>
  <c r="N16" i="7"/>
  <c r="F14" i="13"/>
  <c r="D15" i="12"/>
  <c r="F15" i="12"/>
  <c r="J15" i="12"/>
  <c r="P15" i="12"/>
  <c r="F15" i="10"/>
  <c r="H15" i="10"/>
  <c r="J15" i="10"/>
  <c r="L15" i="10"/>
  <c r="J12" i="8"/>
  <c r="L12" i="8"/>
  <c r="N12" i="8"/>
  <c r="P12" i="8"/>
  <c r="R12" i="8"/>
  <c r="T12" i="8"/>
  <c r="D34" i="11"/>
  <c r="F34" i="11"/>
  <c r="H34" i="11"/>
  <c r="J34" i="11"/>
  <c r="N34" i="11"/>
  <c r="P34" i="11"/>
  <c r="R34" i="11"/>
  <c r="T34" i="11"/>
  <c r="V34" i="11"/>
  <c r="D12" i="15"/>
  <c r="F9" i="15" s="1"/>
  <c r="R16" i="3"/>
  <c r="T16" i="3"/>
  <c r="X16" i="3"/>
  <c r="AH16" i="3"/>
  <c r="P16" i="3"/>
  <c r="AJ16" i="3"/>
  <c r="G33" i="1"/>
  <c r="I33" i="1"/>
  <c r="K33" i="1"/>
  <c r="M33" i="1"/>
  <c r="O33" i="1"/>
  <c r="Q33" i="1"/>
  <c r="S33" i="1"/>
  <c r="U33" i="1"/>
  <c r="W33" i="1"/>
  <c r="Y33" i="1"/>
  <c r="E33" i="1"/>
  <c r="F33" i="1"/>
  <c r="H33" i="1"/>
  <c r="J33" i="1"/>
  <c r="L33" i="1"/>
  <c r="N33" i="1"/>
  <c r="P33" i="1"/>
  <c r="R33" i="1"/>
  <c r="T33" i="1"/>
  <c r="V33" i="1"/>
  <c r="X33" i="1"/>
  <c r="J10" i="4"/>
  <c r="L10" i="4"/>
  <c r="H10" i="4"/>
  <c r="F10" i="4"/>
  <c r="D10" i="4"/>
  <c r="H15" i="12"/>
  <c r="Z33" i="1"/>
  <c r="X12" i="5"/>
  <c r="V12" i="5"/>
  <c r="P12" i="5"/>
  <c r="N12" i="5"/>
  <c r="L12" i="5"/>
  <c r="V16" i="3"/>
  <c r="F11" i="15" l="1"/>
  <c r="F10" i="15"/>
  <c r="J16" i="7"/>
  <c r="J14" i="13"/>
  <c r="P16" i="7"/>
  <c r="Q16" i="3"/>
  <c r="AD16" i="3" s="1"/>
  <c r="S16" i="3"/>
  <c r="U16" i="3"/>
  <c r="W16" i="3"/>
  <c r="Y16" i="3"/>
  <c r="Z16" i="3"/>
  <c r="AA16" i="3"/>
  <c r="AB16" i="3"/>
  <c r="AC16" i="3"/>
  <c r="AE16" i="3"/>
  <c r="AG16" i="3"/>
  <c r="E12" i="16"/>
  <c r="I12" i="16" l="1"/>
  <c r="K12" i="16"/>
  <c r="M12" i="16"/>
  <c r="L16" i="7"/>
  <c r="R16" i="7"/>
  <c r="M13" i="16"/>
  <c r="K13" i="16"/>
  <c r="K19" i="16" s="1"/>
  <c r="I13" i="16"/>
  <c r="I19" i="16" s="1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O13" i="16" l="1"/>
  <c r="O19" i="16" s="1"/>
  <c r="M19" i="16"/>
  <c r="E13" i="16"/>
  <c r="E19" i="16" s="1"/>
  <c r="T10" i="6" l="1"/>
  <c r="T12" i="6"/>
  <c r="T11" i="6"/>
  <c r="AL14" i="3"/>
  <c r="AL12" i="3"/>
  <c r="AL13" i="3"/>
  <c r="H9" i="15"/>
  <c r="AA13" i="1"/>
  <c r="AA17" i="1"/>
  <c r="AA21" i="1"/>
  <c r="AA25" i="1"/>
  <c r="AA29" i="1"/>
  <c r="AA18" i="1"/>
  <c r="AA22" i="1"/>
  <c r="AA26" i="1"/>
  <c r="AA30" i="1"/>
  <c r="AA14" i="1"/>
  <c r="AA15" i="1"/>
  <c r="AA19" i="1"/>
  <c r="AA23" i="1"/>
  <c r="AA27" i="1"/>
  <c r="AA31" i="1"/>
  <c r="AA16" i="1"/>
  <c r="AA20" i="1"/>
  <c r="AA24" i="1"/>
  <c r="AA28" i="1"/>
  <c r="AA32" i="1"/>
  <c r="AL11" i="3"/>
  <c r="AL16" i="3" s="1"/>
  <c r="AA11" i="1"/>
  <c r="AA12" i="1"/>
  <c r="H11" i="15"/>
  <c r="H10" i="15"/>
  <c r="Q19" i="16"/>
  <c r="Q13" i="16"/>
  <c r="G13" i="16"/>
  <c r="G19" i="16" s="1"/>
  <c r="Q12" i="16"/>
  <c r="Q16" i="16"/>
  <c r="Q15" i="16"/>
  <c r="Q17" i="16"/>
  <c r="Q14" i="16"/>
  <c r="H12" i="15" l="1"/>
  <c r="AM16" i="3"/>
  <c r="AA33" i="1"/>
  <c r="F12" i="15"/>
</calcChain>
</file>

<file path=xl/sharedStrings.xml><?xml version="1.0" encoding="utf-8"?>
<sst xmlns="http://schemas.openxmlformats.org/spreadsheetml/2006/main" count="683" uniqueCount="157">
  <si>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</si>
  <si>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</si>
  <si>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</si>
  <si>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</si>
  <si>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</si>
  <si>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</si>
  <si>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</si>
  <si>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</si>
  <si>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</si>
  <si>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</si>
  <si>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</si>
  <si>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</si>
  <si>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</si>
  <si>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</si>
  <si>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</si>
  <si>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</si>
  <si>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</si>
  <si>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</si>
  <si>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</si>
  <si>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</si>
  <si>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</si>
  <si>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</si>
  <si>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</si>
  <si>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</si>
  <si>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</si>
  <si>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</si>
  <si>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</si>
  <si>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</si>
  <si>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</si>
  <si>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</si>
  <si>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</si>
  <si>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</si>
  <si>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</si>
  <si>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</si>
  <si>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</si>
  <si>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</si>
  <si>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</si>
  <si>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</si>
  <si>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</si>
  <si>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</si>
  <si>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</si>
  <si>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</si>
  <si>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</si>
  <si>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</si>
  <si>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</si>
  <si>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</si>
  <si>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</si>
  <si>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</si>
  <si>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</si>
  <si>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</si>
  <si>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</si>
  <si>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</si>
  <si>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</si>
  <si>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</si>
  <si>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</si>
  <si>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</si>
  <si>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</si>
  <si>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</si>
  <si>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</si>
  <si>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</si>
  <si>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</si>
  <si>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</si>
  <si>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</si>
  <si>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</si>
  <si>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</si>
  <si>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</si>
  <si>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</si>
  <si>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</si>
  <si>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</si>
  <si>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</si>
  <si>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</si>
  <si>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</si>
  <si>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</si>
  <si>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</si>
  <si>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</si>
  <si>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</si>
  <si>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</si>
  <si>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</si>
  <si>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</si>
  <si>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</si>
  <si>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</si>
  <si>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</si>
  <si>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</si>
  <si>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</si>
  <si>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</si>
  <si>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</si>
  <si>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</si>
  <si>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</si>
  <si>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</si>
  <si>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</si>
  <si>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</si>
  <si>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</si>
  <si>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</si>
  <si>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</si>
  <si>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</si>
  <si>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</si>
  <si>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</si>
  <si>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</si>
  <si>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</si>
  <si>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</si>
  <si>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</si>
  <si>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</si>
  <si>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</si>
  <si>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</si>
  <si>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</si>
  <si>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</si>
  <si>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</si>
  <si>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</si>
  <si>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</si>
  <si>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</si>
  <si>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</si>
  <si>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</si>
  <si>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</si>
  <si>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</si>
  <si>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</si>
  <si>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</si>
  <si>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</si>
  <si>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</si>
  <si>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</si>
  <si>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</si>
  <si>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</si>
  <si>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</si>
  <si>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</si>
  <si>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</si>
  <si>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</si>
  <si>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</si>
  <si>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</si>
  <si>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</si>
  <si>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</si>
  <si>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</si>
  <si>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</si>
  <si>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</si>
  <si>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</si>
  <si>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</si>
  <si>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</si>
  <si>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</si>
  <si>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</si>
  <si>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</si>
  <si>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</si>
  <si>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</si>
  <si>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</si>
  <si>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</si>
  <si>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</si>
  <si>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</si>
  <si>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</si>
  <si>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1401/12/29</t>
  </si>
  <si>
    <t>سیمان‌مازندران‌</t>
  </si>
  <si>
    <t>سیمان ساوه</t>
  </si>
  <si>
    <t>سیمان‌هرمزگان‌</t>
  </si>
  <si>
    <t>گواهی اعتبارمولد رفاه0208</t>
  </si>
  <si>
    <t>1401/09/01</t>
  </si>
  <si>
    <t>1402/08/30</t>
  </si>
  <si>
    <t>1402/01/31</t>
  </si>
  <si>
    <t>برای ماه منتهی به1402/01/31</t>
  </si>
  <si>
    <t>پمپ‌ سازی‌ ایران‌</t>
  </si>
  <si>
    <t>بین‌ المللی‌ محصولات‌  پارس‌</t>
  </si>
  <si>
    <t>1402/01/30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</si>
</sst>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61177-151E-8953-2083-5482048E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61675" y="0"/>
          <a:ext cx="7324725" cy="1026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topLeftCell="A25" zoomScaleNormal="100" zoomScaleSheetLayoutView="100" workbookViewId="0">
      <selection activeCell="P45" sqref="P45"/>
    </sheetView>
  </sheetViews>
  <sheetFormatPr defaultRowHeight="15"/>
  <sheetData/>
  <pageMargins left="0.7" right="0.7" top="0.75" bottom="0.75" header="0.3" footer="0.3"/>
  <pageSetup paperSize="9" scale="79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6"/>
  <sheetViews>
    <sheetView rightToLeft="1" view="pageBreakPreview" topLeftCell="A32" zoomScale="85" zoomScaleNormal="85" zoomScaleSheetLayoutView="85" workbookViewId="0">
      <selection activeCell="L35" sqref="L35"/>
    </sheetView>
  </sheetViews>
  <sheetFormatPr defaultRowHeight="21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2:28" ht="30">
      <c r="B3" s="109" t="s">
        <v>52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2:28" ht="30">
      <c r="B4" s="109" t="s">
        <v>153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</row>
    <row r="7" spans="2:28" s="2" customFormat="1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>
      <c r="B9" s="108" t="s">
        <v>2</v>
      </c>
      <c r="D9" s="109" t="s">
        <v>54</v>
      </c>
      <c r="E9" s="109" t="s">
        <v>54</v>
      </c>
      <c r="F9" s="109" t="s">
        <v>54</v>
      </c>
      <c r="G9" s="109" t="s">
        <v>54</v>
      </c>
      <c r="H9" s="109" t="s">
        <v>54</v>
      </c>
      <c r="I9" s="109" t="s">
        <v>54</v>
      </c>
      <c r="J9" s="109" t="s">
        <v>54</v>
      </c>
      <c r="K9" s="109" t="s">
        <v>54</v>
      </c>
      <c r="L9" s="109" t="s">
        <v>54</v>
      </c>
      <c r="N9" s="109" t="s">
        <v>55</v>
      </c>
      <c r="O9" s="109" t="s">
        <v>55</v>
      </c>
      <c r="P9" s="109" t="s">
        <v>55</v>
      </c>
      <c r="Q9" s="109" t="s">
        <v>55</v>
      </c>
      <c r="R9" s="109" t="s">
        <v>55</v>
      </c>
      <c r="S9" s="109" t="s">
        <v>55</v>
      </c>
      <c r="T9" s="109" t="s">
        <v>55</v>
      </c>
      <c r="U9" s="109" t="s">
        <v>55</v>
      </c>
      <c r="V9" s="109" t="s">
        <v>55</v>
      </c>
    </row>
    <row r="10" spans="2:28" s="46" customFormat="1" ht="55.5" customHeight="1">
      <c r="B10" s="124" t="s">
        <v>2</v>
      </c>
      <c r="D10" s="128" t="s">
        <v>72</v>
      </c>
      <c r="E10" s="47"/>
      <c r="F10" s="128" t="s">
        <v>73</v>
      </c>
      <c r="G10" s="47"/>
      <c r="H10" s="128" t="s">
        <v>74</v>
      </c>
      <c r="I10" s="47"/>
      <c r="J10" s="128" t="s">
        <v>42</v>
      </c>
      <c r="K10" s="47"/>
      <c r="L10" s="128" t="s">
        <v>75</v>
      </c>
      <c r="N10" s="128" t="s">
        <v>72</v>
      </c>
      <c r="O10" s="47"/>
      <c r="P10" s="128" t="s">
        <v>73</v>
      </c>
      <c r="Q10" s="47"/>
      <c r="R10" s="128" t="s">
        <v>74</v>
      </c>
      <c r="S10" s="47"/>
      <c r="T10" s="128" t="s">
        <v>42</v>
      </c>
      <c r="U10" s="47"/>
      <c r="V10" s="128" t="s">
        <v>75</v>
      </c>
    </row>
    <row r="11" spans="2:28">
      <c r="B11" s="4" t="s">
        <v>134</v>
      </c>
      <c r="C11" s="104"/>
      <c r="D11" s="27">
        <v>0</v>
      </c>
      <c r="E11" s="27"/>
      <c r="F11" s="27">
        <v>10938526190</v>
      </c>
      <c r="G11" s="27"/>
      <c r="H11" s="27">
        <v>14263720484</v>
      </c>
      <c r="I11" s="27"/>
      <c r="J11" s="27">
        <v>25202246674</v>
      </c>
      <c r="K11" s="27"/>
      <c r="L11" s="51">
        <v>0.1709</v>
      </c>
      <c r="M11" s="27"/>
      <c r="N11" s="27">
        <v>0</v>
      </c>
      <c r="O11" s="27"/>
      <c r="P11" s="27">
        <v>10938526190</v>
      </c>
      <c r="Q11" s="27"/>
      <c r="R11" s="27">
        <v>14263720484</v>
      </c>
      <c r="S11" s="27"/>
      <c r="T11" s="27">
        <v>25202246674</v>
      </c>
      <c r="U11" s="104"/>
      <c r="V11" s="51">
        <v>0.1709</v>
      </c>
    </row>
    <row r="12" spans="2:28">
      <c r="B12" s="4" t="s">
        <v>138</v>
      </c>
      <c r="C12" s="104"/>
      <c r="D12" s="27">
        <v>0</v>
      </c>
      <c r="E12" s="27"/>
      <c r="F12" s="27">
        <v>20762681036</v>
      </c>
      <c r="G12" s="27"/>
      <c r="H12" s="27">
        <v>0</v>
      </c>
      <c r="I12" s="27"/>
      <c r="J12" s="27">
        <v>20762681036</v>
      </c>
      <c r="K12" s="27"/>
      <c r="L12" s="51">
        <v>0.14080000000000001</v>
      </c>
      <c r="M12" s="27"/>
      <c r="N12" s="27">
        <v>0</v>
      </c>
      <c r="O12" s="27"/>
      <c r="P12" s="27">
        <v>20762681036</v>
      </c>
      <c r="Q12" s="27"/>
      <c r="R12" s="27">
        <v>0</v>
      </c>
      <c r="S12" s="27"/>
      <c r="T12" s="27">
        <v>20762681036</v>
      </c>
      <c r="U12" s="104"/>
      <c r="V12" s="51">
        <v>0.14080000000000001</v>
      </c>
    </row>
    <row r="13" spans="2:28">
      <c r="B13" s="4" t="s">
        <v>139</v>
      </c>
      <c r="C13" s="104"/>
      <c r="D13" s="27">
        <v>0</v>
      </c>
      <c r="E13" s="27"/>
      <c r="F13" s="27">
        <v>18409806000</v>
      </c>
      <c r="G13" s="27"/>
      <c r="H13" s="27">
        <v>0</v>
      </c>
      <c r="I13" s="27"/>
      <c r="J13" s="27">
        <v>18409806000</v>
      </c>
      <c r="K13" s="27"/>
      <c r="L13" s="51">
        <v>0.12479999999999999</v>
      </c>
      <c r="M13" s="27"/>
      <c r="N13" s="27">
        <v>0</v>
      </c>
      <c r="O13" s="27"/>
      <c r="P13" s="27">
        <v>18409806000</v>
      </c>
      <c r="Q13" s="27"/>
      <c r="R13" s="27">
        <v>0</v>
      </c>
      <c r="S13" s="27"/>
      <c r="T13" s="27">
        <v>18409806000</v>
      </c>
      <c r="U13" s="104"/>
      <c r="V13" s="51">
        <v>0.12479999999999999</v>
      </c>
    </row>
    <row r="14" spans="2:28">
      <c r="B14" s="4" t="s">
        <v>122</v>
      </c>
      <c r="C14" s="104"/>
      <c r="D14" s="27">
        <v>0</v>
      </c>
      <c r="E14" s="27"/>
      <c r="F14" s="27">
        <v>9513118143</v>
      </c>
      <c r="G14" s="27"/>
      <c r="H14" s="27">
        <v>0</v>
      </c>
      <c r="I14" s="27"/>
      <c r="J14" s="27">
        <v>9513118143</v>
      </c>
      <c r="K14" s="27"/>
      <c r="L14" s="51">
        <v>6.4500000000000002E-2</v>
      </c>
      <c r="M14" s="27"/>
      <c r="N14" s="27">
        <v>0</v>
      </c>
      <c r="O14" s="27"/>
      <c r="P14" s="27">
        <v>9513118143</v>
      </c>
      <c r="Q14" s="27"/>
      <c r="R14" s="27">
        <v>0</v>
      </c>
      <c r="S14" s="27"/>
      <c r="T14" s="27">
        <v>9513118143</v>
      </c>
      <c r="U14" s="104"/>
      <c r="V14" s="51">
        <v>6.4500000000000002E-2</v>
      </c>
    </row>
    <row r="15" spans="2:28">
      <c r="B15" s="4" t="s">
        <v>143</v>
      </c>
      <c r="C15" s="104"/>
      <c r="D15" s="27">
        <v>0</v>
      </c>
      <c r="E15" s="27"/>
      <c r="F15" s="27">
        <v>9154405260</v>
      </c>
      <c r="G15" s="27"/>
      <c r="H15" s="27">
        <v>0</v>
      </c>
      <c r="I15" s="27"/>
      <c r="J15" s="27">
        <v>9154405260</v>
      </c>
      <c r="K15" s="27"/>
      <c r="L15" s="51">
        <v>6.2100000000000002E-2</v>
      </c>
      <c r="M15" s="27"/>
      <c r="N15" s="27">
        <v>0</v>
      </c>
      <c r="O15" s="27"/>
      <c r="P15" s="27">
        <v>9154405260</v>
      </c>
      <c r="Q15" s="27"/>
      <c r="R15" s="27">
        <v>0</v>
      </c>
      <c r="S15" s="27"/>
      <c r="T15" s="27">
        <v>9154405260</v>
      </c>
      <c r="U15" s="104"/>
      <c r="V15" s="51">
        <v>6.2100000000000002E-2</v>
      </c>
    </row>
    <row r="16" spans="2:28">
      <c r="B16" s="4" t="s">
        <v>144</v>
      </c>
      <c r="C16" s="104"/>
      <c r="D16" s="27">
        <v>0</v>
      </c>
      <c r="E16" s="27"/>
      <c r="F16" s="27">
        <v>7679344405</v>
      </c>
      <c r="G16" s="27"/>
      <c r="H16" s="27">
        <v>1306101102</v>
      </c>
      <c r="I16" s="27"/>
      <c r="J16" s="27">
        <v>8985445507</v>
      </c>
      <c r="K16" s="27"/>
      <c r="L16" s="51">
        <v>6.0900000000000003E-2</v>
      </c>
      <c r="M16" s="27"/>
      <c r="N16" s="27">
        <v>0</v>
      </c>
      <c r="O16" s="27"/>
      <c r="P16" s="27">
        <v>7679344405</v>
      </c>
      <c r="Q16" s="27"/>
      <c r="R16" s="27">
        <v>1306101102</v>
      </c>
      <c r="S16" s="27"/>
      <c r="T16" s="27">
        <v>8985445507</v>
      </c>
      <c r="U16" s="104"/>
      <c r="V16" s="51">
        <v>6.0900000000000003E-2</v>
      </c>
    </row>
    <row r="17" spans="2:22">
      <c r="B17" s="4" t="s">
        <v>113</v>
      </c>
      <c r="C17" s="104"/>
      <c r="D17" s="27">
        <v>0</v>
      </c>
      <c r="E17" s="27"/>
      <c r="F17" s="27">
        <v>8125724824</v>
      </c>
      <c r="G17" s="27"/>
      <c r="H17" s="27">
        <v>0</v>
      </c>
      <c r="I17" s="27"/>
      <c r="J17" s="27">
        <v>8125724824</v>
      </c>
      <c r="K17" s="27"/>
      <c r="L17" s="51">
        <v>5.5100000000000003E-2</v>
      </c>
      <c r="M17" s="27"/>
      <c r="N17" s="27">
        <v>0</v>
      </c>
      <c r="O17" s="27"/>
      <c r="P17" s="27">
        <v>8125724824</v>
      </c>
      <c r="Q17" s="27"/>
      <c r="R17" s="27">
        <v>0</v>
      </c>
      <c r="S17" s="27"/>
      <c r="T17" s="27">
        <v>8125724824</v>
      </c>
      <c r="U17" s="104"/>
      <c r="V17" s="51">
        <v>5.5100000000000003E-2</v>
      </c>
    </row>
    <row r="18" spans="2:22">
      <c r="B18" s="4" t="s">
        <v>131</v>
      </c>
      <c r="C18" s="104"/>
      <c r="D18" s="27">
        <v>0</v>
      </c>
      <c r="E18" s="27"/>
      <c r="F18" s="27">
        <v>7321725534</v>
      </c>
      <c r="G18" s="27"/>
      <c r="H18" s="27">
        <v>0</v>
      </c>
      <c r="I18" s="27"/>
      <c r="J18" s="27">
        <v>7321725534</v>
      </c>
      <c r="K18" s="27"/>
      <c r="L18" s="51">
        <v>4.9599999999999998E-2</v>
      </c>
      <c r="M18" s="27"/>
      <c r="N18" s="27">
        <v>0</v>
      </c>
      <c r="O18" s="27"/>
      <c r="P18" s="27">
        <v>7321725534</v>
      </c>
      <c r="Q18" s="27"/>
      <c r="R18" s="27">
        <v>0</v>
      </c>
      <c r="S18" s="27"/>
      <c r="T18" s="27">
        <v>7321725534</v>
      </c>
      <c r="U18" s="104"/>
      <c r="V18" s="51">
        <v>4.9599999999999998E-2</v>
      </c>
    </row>
    <row r="19" spans="2:22">
      <c r="B19" s="4" t="s">
        <v>121</v>
      </c>
      <c r="C19" s="104"/>
      <c r="D19" s="27">
        <v>0</v>
      </c>
      <c r="E19" s="27"/>
      <c r="F19" s="27">
        <v>6915864303</v>
      </c>
      <c r="G19" s="27"/>
      <c r="H19" s="27">
        <v>0</v>
      </c>
      <c r="I19" s="27"/>
      <c r="J19" s="27">
        <v>6915864303</v>
      </c>
      <c r="K19" s="27"/>
      <c r="L19" s="51">
        <v>4.6899999999999997E-2</v>
      </c>
      <c r="M19" s="27"/>
      <c r="N19" s="27">
        <v>0</v>
      </c>
      <c r="O19" s="27"/>
      <c r="P19" s="27">
        <v>6915864303</v>
      </c>
      <c r="Q19" s="27"/>
      <c r="R19" s="27">
        <v>0</v>
      </c>
      <c r="S19" s="27"/>
      <c r="T19" s="27">
        <v>6915864303</v>
      </c>
      <c r="U19" s="104"/>
      <c r="V19" s="51">
        <v>4.6899999999999997E-2</v>
      </c>
    </row>
    <row r="20" spans="2:22">
      <c r="B20" s="4" t="s">
        <v>127</v>
      </c>
      <c r="C20" s="104"/>
      <c r="D20" s="27">
        <v>0</v>
      </c>
      <c r="E20" s="27"/>
      <c r="F20" s="27">
        <v>0</v>
      </c>
      <c r="G20" s="27"/>
      <c r="H20" s="27">
        <v>6378241111</v>
      </c>
      <c r="I20" s="27"/>
      <c r="J20" s="27">
        <v>6378241111</v>
      </c>
      <c r="K20" s="27"/>
      <c r="L20" s="51">
        <v>4.3200000000000002E-2</v>
      </c>
      <c r="M20" s="27"/>
      <c r="N20" s="27">
        <v>0</v>
      </c>
      <c r="O20" s="27"/>
      <c r="P20" s="27">
        <v>0</v>
      </c>
      <c r="Q20" s="27"/>
      <c r="R20" s="27">
        <v>6378241111</v>
      </c>
      <c r="S20" s="27"/>
      <c r="T20" s="27">
        <v>6378241111</v>
      </c>
      <c r="U20" s="104"/>
      <c r="V20" s="51">
        <v>4.3200000000000002E-2</v>
      </c>
    </row>
    <row r="21" spans="2:22">
      <c r="B21" s="4" t="s">
        <v>142</v>
      </c>
      <c r="C21" s="104"/>
      <c r="D21" s="27">
        <v>0</v>
      </c>
      <c r="E21" s="27"/>
      <c r="F21" s="27">
        <v>371813266</v>
      </c>
      <c r="G21" s="27"/>
      <c r="H21" s="27">
        <v>4947088824</v>
      </c>
      <c r="I21" s="27"/>
      <c r="J21" s="27">
        <v>5318902090</v>
      </c>
      <c r="K21" s="27"/>
      <c r="L21" s="51">
        <v>3.61E-2</v>
      </c>
      <c r="M21" s="27"/>
      <c r="N21" s="27">
        <v>0</v>
      </c>
      <c r="O21" s="27"/>
      <c r="P21" s="27">
        <v>371813266</v>
      </c>
      <c r="Q21" s="27"/>
      <c r="R21" s="27">
        <v>4947088824</v>
      </c>
      <c r="S21" s="27"/>
      <c r="T21" s="27">
        <v>5318902090</v>
      </c>
      <c r="U21" s="104"/>
      <c r="V21" s="51">
        <v>3.61E-2</v>
      </c>
    </row>
    <row r="22" spans="2:22">
      <c r="B22" s="4" t="s">
        <v>130</v>
      </c>
      <c r="C22" s="104"/>
      <c r="D22" s="27">
        <v>0</v>
      </c>
      <c r="E22" s="27"/>
      <c r="F22" s="27">
        <v>5192547612</v>
      </c>
      <c r="G22" s="27"/>
      <c r="H22" s="27">
        <v>0</v>
      </c>
      <c r="I22" s="27"/>
      <c r="J22" s="27">
        <v>5192547612</v>
      </c>
      <c r="K22" s="27"/>
      <c r="L22" s="51">
        <v>3.5200000000000002E-2</v>
      </c>
      <c r="M22" s="27"/>
      <c r="N22" s="27">
        <v>0</v>
      </c>
      <c r="O22" s="27"/>
      <c r="P22" s="27">
        <v>5192547612</v>
      </c>
      <c r="Q22" s="27"/>
      <c r="R22" s="27">
        <v>0</v>
      </c>
      <c r="S22" s="27"/>
      <c r="T22" s="27">
        <v>5192547612</v>
      </c>
      <c r="U22" s="104"/>
      <c r="V22" s="51">
        <v>3.5200000000000002E-2</v>
      </c>
    </row>
    <row r="23" spans="2:22">
      <c r="B23" s="4" t="s">
        <v>147</v>
      </c>
      <c r="C23" s="104"/>
      <c r="D23" s="27">
        <v>0</v>
      </c>
      <c r="E23" s="27"/>
      <c r="F23" s="27">
        <v>4289654239</v>
      </c>
      <c r="G23" s="27"/>
      <c r="H23" s="27">
        <v>0</v>
      </c>
      <c r="I23" s="27"/>
      <c r="J23" s="27">
        <v>4289654239</v>
      </c>
      <c r="K23" s="27"/>
      <c r="L23" s="51">
        <v>2.9100000000000001E-2</v>
      </c>
      <c r="M23" s="27"/>
      <c r="N23" s="27">
        <v>0</v>
      </c>
      <c r="O23" s="27"/>
      <c r="P23" s="27">
        <v>4289654239</v>
      </c>
      <c r="Q23" s="27"/>
      <c r="R23" s="27">
        <v>0</v>
      </c>
      <c r="S23" s="27"/>
      <c r="T23" s="27">
        <v>4289654239</v>
      </c>
      <c r="U23" s="104"/>
      <c r="V23" s="51">
        <v>2.9100000000000001E-2</v>
      </c>
    </row>
    <row r="24" spans="2:22">
      <c r="B24" s="4" t="s">
        <v>146</v>
      </c>
      <c r="C24" s="104"/>
      <c r="D24" s="27">
        <v>0</v>
      </c>
      <c r="E24" s="27"/>
      <c r="F24" s="27">
        <v>3941408250</v>
      </c>
      <c r="G24" s="27"/>
      <c r="H24" s="27">
        <v>0</v>
      </c>
      <c r="I24" s="27"/>
      <c r="J24" s="27">
        <v>3941408250</v>
      </c>
      <c r="K24" s="27"/>
      <c r="L24" s="51">
        <v>2.6700000000000002E-2</v>
      </c>
      <c r="M24" s="27"/>
      <c r="N24" s="27">
        <v>0</v>
      </c>
      <c r="O24" s="27"/>
      <c r="P24" s="27">
        <v>3941408250</v>
      </c>
      <c r="Q24" s="27"/>
      <c r="R24" s="27">
        <v>0</v>
      </c>
      <c r="S24" s="27"/>
      <c r="T24" s="27">
        <v>3941408250</v>
      </c>
      <c r="U24" s="104"/>
      <c r="V24" s="51">
        <v>2.6700000000000002E-2</v>
      </c>
    </row>
    <row r="25" spans="2:22">
      <c r="B25" s="4" t="s">
        <v>148</v>
      </c>
      <c r="C25" s="104"/>
      <c r="D25" s="27">
        <v>0</v>
      </c>
      <c r="E25" s="27"/>
      <c r="F25" s="27">
        <v>3331038075</v>
      </c>
      <c r="G25" s="27"/>
      <c r="H25" s="27">
        <v>0</v>
      </c>
      <c r="I25" s="27"/>
      <c r="J25" s="27">
        <v>3331038075</v>
      </c>
      <c r="K25" s="27"/>
      <c r="L25" s="51">
        <v>2.2599999999999999E-2</v>
      </c>
      <c r="M25" s="27"/>
      <c r="N25" s="27">
        <v>0</v>
      </c>
      <c r="O25" s="27"/>
      <c r="P25" s="27">
        <v>3331038075</v>
      </c>
      <c r="Q25" s="27"/>
      <c r="R25" s="27">
        <v>0</v>
      </c>
      <c r="S25" s="27"/>
      <c r="T25" s="27">
        <v>3331038075</v>
      </c>
      <c r="U25" s="104"/>
      <c r="V25" s="51">
        <v>2.2599999999999999E-2</v>
      </c>
    </row>
    <row r="26" spans="2:22">
      <c r="B26" s="4" t="s">
        <v>15</v>
      </c>
      <c r="C26" s="104"/>
      <c r="D26" s="27">
        <v>0</v>
      </c>
      <c r="E26" s="27"/>
      <c r="F26" s="27">
        <v>3149060995</v>
      </c>
      <c r="G26" s="27"/>
      <c r="H26" s="27">
        <v>0</v>
      </c>
      <c r="I26" s="27"/>
      <c r="J26" s="27">
        <v>3149060995</v>
      </c>
      <c r="K26" s="27"/>
      <c r="L26" s="51">
        <v>2.1299999999999999E-2</v>
      </c>
      <c r="M26" s="27"/>
      <c r="N26" s="27">
        <v>0</v>
      </c>
      <c r="O26" s="27"/>
      <c r="P26" s="27">
        <v>3149060995</v>
      </c>
      <c r="Q26" s="27"/>
      <c r="R26" s="27">
        <v>0</v>
      </c>
      <c r="S26" s="27"/>
      <c r="T26" s="27">
        <v>3149060995</v>
      </c>
      <c r="U26" s="104"/>
      <c r="V26" s="51">
        <v>2.1299999999999999E-2</v>
      </c>
    </row>
    <row r="27" spans="2:22">
      <c r="B27" s="4" t="s">
        <v>133</v>
      </c>
      <c r="C27" s="104"/>
      <c r="D27" s="27">
        <v>0</v>
      </c>
      <c r="E27" s="27"/>
      <c r="F27" s="27">
        <v>1364701424</v>
      </c>
      <c r="G27" s="27"/>
      <c r="H27" s="27">
        <v>0</v>
      </c>
      <c r="I27" s="27"/>
      <c r="J27" s="27">
        <v>1364701424</v>
      </c>
      <c r="K27" s="27"/>
      <c r="L27" s="51">
        <v>9.2999999999999992E-3</v>
      </c>
      <c r="M27" s="27"/>
      <c r="N27" s="27">
        <v>0</v>
      </c>
      <c r="O27" s="27"/>
      <c r="P27" s="27">
        <v>1364701424</v>
      </c>
      <c r="Q27" s="27"/>
      <c r="R27" s="27">
        <v>0</v>
      </c>
      <c r="S27" s="27"/>
      <c r="T27" s="27">
        <v>1364701424</v>
      </c>
      <c r="U27" s="104"/>
      <c r="V27" s="51">
        <v>9.2999999999999992E-3</v>
      </c>
    </row>
    <row r="28" spans="2:22">
      <c r="B28" s="4" t="s">
        <v>14</v>
      </c>
      <c r="C28" s="104"/>
      <c r="D28" s="27">
        <v>0</v>
      </c>
      <c r="E28" s="27"/>
      <c r="F28" s="27">
        <v>15304712</v>
      </c>
      <c r="G28" s="27"/>
      <c r="H28" s="27">
        <v>0</v>
      </c>
      <c r="I28" s="27"/>
      <c r="J28" s="27">
        <v>15304712</v>
      </c>
      <c r="K28" s="27"/>
      <c r="L28" s="51">
        <v>1E-4</v>
      </c>
      <c r="M28" s="27"/>
      <c r="N28" s="27">
        <v>0</v>
      </c>
      <c r="O28" s="27"/>
      <c r="P28" s="27">
        <v>15304712</v>
      </c>
      <c r="Q28" s="27"/>
      <c r="R28" s="27">
        <v>0</v>
      </c>
      <c r="S28" s="27"/>
      <c r="T28" s="27">
        <v>15304712</v>
      </c>
      <c r="U28" s="104"/>
      <c r="V28" s="51">
        <v>1E-4</v>
      </c>
    </row>
    <row r="29" spans="2:22">
      <c r="B29" s="4" t="s">
        <v>129</v>
      </c>
      <c r="C29" s="104"/>
      <c r="D29" s="27">
        <v>0</v>
      </c>
      <c r="E29" s="27"/>
      <c r="F29" s="27">
        <v>6043</v>
      </c>
      <c r="G29" s="27"/>
      <c r="H29" s="27">
        <v>0</v>
      </c>
      <c r="I29" s="27"/>
      <c r="J29" s="27">
        <v>6043</v>
      </c>
      <c r="K29" s="27"/>
      <c r="L29" s="51">
        <v>0</v>
      </c>
      <c r="M29" s="27"/>
      <c r="N29" s="27">
        <v>0</v>
      </c>
      <c r="O29" s="27"/>
      <c r="P29" s="27">
        <v>6043</v>
      </c>
      <c r="Q29" s="27"/>
      <c r="R29" s="27">
        <v>0</v>
      </c>
      <c r="S29" s="27"/>
      <c r="T29" s="27">
        <v>6043</v>
      </c>
      <c r="U29" s="104"/>
      <c r="V29" s="51">
        <v>0</v>
      </c>
    </row>
    <row r="30" spans="2:22">
      <c r="B30" s="4" t="s">
        <v>128</v>
      </c>
      <c r="C30" s="104"/>
      <c r="D30" s="27">
        <v>146</v>
      </c>
      <c r="E30" s="27"/>
      <c r="F30" s="27">
        <v>771</v>
      </c>
      <c r="G30" s="27"/>
      <c r="H30" s="27">
        <v>0</v>
      </c>
      <c r="I30" s="27"/>
      <c r="J30" s="27">
        <v>917</v>
      </c>
      <c r="K30" s="27"/>
      <c r="L30" s="51">
        <v>0</v>
      </c>
      <c r="M30" s="27"/>
      <c r="N30" s="27">
        <v>146</v>
      </c>
      <c r="O30" s="27"/>
      <c r="P30" s="27">
        <v>771</v>
      </c>
      <c r="Q30" s="27"/>
      <c r="R30" s="27">
        <v>0</v>
      </c>
      <c r="S30" s="27"/>
      <c r="T30" s="27">
        <v>917</v>
      </c>
      <c r="U30" s="104"/>
      <c r="V30" s="51">
        <v>0</v>
      </c>
    </row>
    <row r="31" spans="2:22">
      <c r="B31" s="4" t="s">
        <v>154</v>
      </c>
      <c r="C31" s="104"/>
      <c r="D31" s="27">
        <v>0</v>
      </c>
      <c r="E31" s="27"/>
      <c r="F31" s="27">
        <v>-141492208</v>
      </c>
      <c r="G31" s="27"/>
      <c r="H31" s="27">
        <v>0</v>
      </c>
      <c r="I31" s="27"/>
      <c r="J31" s="27">
        <v>-141492208</v>
      </c>
      <c r="K31" s="27"/>
      <c r="L31" s="51">
        <v>-1E-3</v>
      </c>
      <c r="M31" s="27"/>
      <c r="N31" s="27">
        <v>0</v>
      </c>
      <c r="O31" s="27"/>
      <c r="P31" s="27">
        <v>-141492208</v>
      </c>
      <c r="Q31" s="27"/>
      <c r="R31" s="27">
        <v>0</v>
      </c>
      <c r="S31" s="27"/>
      <c r="T31" s="27">
        <v>-141492208</v>
      </c>
      <c r="U31" s="104"/>
      <c r="V31" s="51">
        <v>-1E-3</v>
      </c>
    </row>
    <row r="32" spans="2:22">
      <c r="B32" s="4" t="s">
        <v>155</v>
      </c>
      <c r="C32" s="104"/>
      <c r="D32" s="27">
        <v>0</v>
      </c>
      <c r="E32" s="27"/>
      <c r="F32" s="27">
        <v>-275168312</v>
      </c>
      <c r="G32" s="27"/>
      <c r="H32" s="27">
        <v>0</v>
      </c>
      <c r="I32" s="27"/>
      <c r="J32" s="27">
        <v>-275168312</v>
      </c>
      <c r="K32" s="27"/>
      <c r="L32" s="51">
        <v>-1.9E-3</v>
      </c>
      <c r="M32" s="27"/>
      <c r="N32" s="27">
        <v>0</v>
      </c>
      <c r="O32" s="27"/>
      <c r="P32" s="27">
        <v>-275168312</v>
      </c>
      <c r="Q32" s="27"/>
      <c r="R32" s="27">
        <v>0</v>
      </c>
      <c r="S32" s="27"/>
      <c r="T32" s="27">
        <v>-275168312</v>
      </c>
      <c r="U32" s="104"/>
      <c r="V32" s="51">
        <v>-1.9E-3</v>
      </c>
    </row>
    <row r="33" spans="2:22">
      <c r="D33" s="27"/>
      <c r="F33" s="27"/>
      <c r="H33" s="27"/>
      <c r="J33" s="27"/>
      <c r="L33" s="51"/>
      <c r="N33" s="27"/>
      <c r="P33" s="27"/>
      <c r="R33" s="27"/>
      <c r="T33" s="27"/>
      <c r="V33" s="51"/>
    </row>
    <row r="34" spans="2:22" ht="21.75" thickBot="1">
      <c r="B34" s="49" t="s">
        <v>88</v>
      </c>
      <c r="D34" s="50">
        <f>SUM(D11:D33)</f>
        <v>146</v>
      </c>
      <c r="F34" s="50">
        <f>SUM(F11:F33)</f>
        <v>120060070562</v>
      </c>
      <c r="H34" s="50">
        <f>SUM(H11:H33)</f>
        <v>26895151521</v>
      </c>
      <c r="J34" s="50">
        <f>SUM(J11:J33)</f>
        <v>146955222229</v>
      </c>
      <c r="L34" s="65">
        <f>SUM(L11:L33)</f>
        <v>0.99630000000000007</v>
      </c>
      <c r="N34" s="50">
        <f>SUM(N11:N33)</f>
        <v>146</v>
      </c>
      <c r="P34" s="50">
        <f>SUM(P11:P33)</f>
        <v>120060070562</v>
      </c>
      <c r="R34" s="50">
        <f>SUM(R11:R33)</f>
        <v>26895151521</v>
      </c>
      <c r="T34" s="50">
        <f>SUM(T11:T33)</f>
        <v>146955222229</v>
      </c>
      <c r="V34" s="65">
        <f>SUM(V11:V33)</f>
        <v>0.99630000000000007</v>
      </c>
    </row>
    <row r="35" spans="2:22" ht="21.75" thickTop="1"/>
    <row r="36" spans="2:22" ht="30">
      <c r="L36" s="60">
        <v>9</v>
      </c>
    </row>
  </sheetData>
  <sortState xmlns:xlrd2="http://schemas.microsoft.com/office/spreadsheetml/2017/richdata2" ref="B11:V32">
    <sortCondition descending="1" ref="T11:T32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  <rowBreaks count="1" manualBreakCount="1">
    <brk id="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85" zoomScaleNormal="85" zoomScaleSheetLayoutView="85" workbookViewId="0">
      <selection activeCell="R10" sqref="R10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8" ht="30">
      <c r="B3" s="107" t="s">
        <v>52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8" ht="30">
      <c r="B4" s="107" t="s">
        <v>153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>
      <c r="B8" s="131" t="s">
        <v>2</v>
      </c>
      <c r="D8" s="130" t="s">
        <v>62</v>
      </c>
      <c r="E8" s="130" t="s">
        <v>62</v>
      </c>
      <c r="F8" s="130" t="s">
        <v>62</v>
      </c>
      <c r="G8" s="130" t="s">
        <v>62</v>
      </c>
      <c r="H8" s="130" t="s">
        <v>62</v>
      </c>
      <c r="J8" s="130" t="s">
        <v>54</v>
      </c>
      <c r="K8" s="130" t="s">
        <v>54</v>
      </c>
      <c r="L8" s="130" t="s">
        <v>54</v>
      </c>
      <c r="M8" s="130" t="s">
        <v>54</v>
      </c>
      <c r="N8" s="130" t="s">
        <v>54</v>
      </c>
      <c r="P8" s="130" t="s">
        <v>55</v>
      </c>
      <c r="Q8" s="130" t="s">
        <v>55</v>
      </c>
      <c r="R8" s="130" t="s">
        <v>55</v>
      </c>
      <c r="S8" s="130" t="s">
        <v>55</v>
      </c>
      <c r="T8" s="130" t="s">
        <v>55</v>
      </c>
    </row>
    <row r="9" spans="2:28" s="42" customFormat="1" ht="56.25" customHeight="1">
      <c r="B9" s="131" t="s">
        <v>2</v>
      </c>
      <c r="D9" s="129" t="s">
        <v>63</v>
      </c>
      <c r="E9" s="61"/>
      <c r="F9" s="129" t="s">
        <v>64</v>
      </c>
      <c r="G9" s="61"/>
      <c r="H9" s="129" t="s">
        <v>65</v>
      </c>
      <c r="J9" s="129" t="s">
        <v>66</v>
      </c>
      <c r="K9" s="61"/>
      <c r="L9" s="129" t="s">
        <v>59</v>
      </c>
      <c r="M9" s="61"/>
      <c r="N9" s="129" t="s">
        <v>67</v>
      </c>
      <c r="P9" s="129" t="s">
        <v>66</v>
      </c>
      <c r="Q9" s="61"/>
      <c r="R9" s="129" t="s">
        <v>59</v>
      </c>
      <c r="S9" s="61"/>
      <c r="T9" s="129" t="s">
        <v>67</v>
      </c>
    </row>
    <row r="10" spans="2:28" s="4" customFormat="1">
      <c r="B10" s="4" t="s">
        <v>128</v>
      </c>
      <c r="C10" s="104"/>
      <c r="D10" s="6" t="s">
        <v>156</v>
      </c>
      <c r="E10" s="104"/>
      <c r="F10" s="90">
        <v>1</v>
      </c>
      <c r="G10" s="90"/>
      <c r="H10" s="90">
        <v>170</v>
      </c>
      <c r="I10" s="90"/>
      <c r="J10" s="90">
        <v>170</v>
      </c>
      <c r="K10" s="90"/>
      <c r="L10" s="90">
        <v>24</v>
      </c>
      <c r="M10" s="90"/>
      <c r="N10" s="90">
        <v>146</v>
      </c>
      <c r="O10" s="90"/>
      <c r="P10" s="90">
        <v>170</v>
      </c>
      <c r="Q10" s="90"/>
      <c r="R10" s="90">
        <v>24</v>
      </c>
      <c r="S10" s="90"/>
      <c r="T10" s="90">
        <v>146</v>
      </c>
    </row>
    <row r="11" spans="2:28" s="4" customFormat="1">
      <c r="D11" s="6"/>
      <c r="E11" s="6"/>
      <c r="F11" s="90"/>
      <c r="G11" s="6"/>
      <c r="H11" s="90"/>
      <c r="I11" s="6"/>
      <c r="J11" s="90"/>
      <c r="K11" s="6"/>
      <c r="L11" s="90"/>
      <c r="M11" s="6"/>
      <c r="N11" s="90"/>
      <c r="O11" s="6"/>
      <c r="P11" s="90"/>
      <c r="Q11" s="6"/>
      <c r="R11" s="90"/>
      <c r="S11" s="6"/>
      <c r="T11" s="90"/>
    </row>
    <row r="12" spans="2:28" ht="21.75" thickBot="1">
      <c r="B12" s="30" t="s">
        <v>88</v>
      </c>
      <c r="C12" s="30"/>
      <c r="D12" s="30"/>
      <c r="E12" s="30"/>
      <c r="F12" s="72"/>
      <c r="G12" s="72"/>
      <c r="H12" s="72"/>
      <c r="I12" s="72"/>
      <c r="J12" s="72">
        <f>SUM(J10:J11)</f>
        <v>170</v>
      </c>
      <c r="K12" s="72"/>
      <c r="L12" s="72">
        <f>SUM(L10:L11)</f>
        <v>24</v>
      </c>
      <c r="M12" s="72"/>
      <c r="N12" s="72">
        <f>SUM(N10:N11)</f>
        <v>146</v>
      </c>
      <c r="O12" s="72"/>
      <c r="P12" s="72">
        <f>SUM(P10:P11)</f>
        <v>170</v>
      </c>
      <c r="Q12" s="77"/>
      <c r="R12" s="72">
        <f>SUM(R10:R11)</f>
        <v>24</v>
      </c>
      <c r="S12" s="77"/>
      <c r="T12" s="72">
        <f>SUM(T10:T11)</f>
        <v>146</v>
      </c>
    </row>
    <row r="13" spans="2:28" ht="21.75" thickTop="1"/>
    <row r="14" spans="2:28" ht="30">
      <c r="J14" s="55">
        <v>10</v>
      </c>
    </row>
  </sheetData>
  <sortState xmlns:xlrd2="http://schemas.microsoft.com/office/spreadsheetml/2017/richdata2" ref="B10:T11">
    <sortCondition descending="1" ref="T10:T11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8"/>
  <sheetViews>
    <sheetView rightToLeft="1" view="pageBreakPreview" topLeftCell="A2" zoomScale="60" zoomScaleNormal="70" workbookViewId="0">
      <selection activeCell="J37" sqref="J37"/>
    </sheetView>
  </sheetViews>
  <sheetFormatPr defaultRowHeight="21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28" ht="30">
      <c r="B3" s="109" t="s">
        <v>52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2:28" ht="30">
      <c r="B4" s="109" t="s">
        <v>153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>
      <c r="B8" s="108" t="s">
        <v>2</v>
      </c>
      <c r="D8" s="109" t="s">
        <v>54</v>
      </c>
      <c r="E8" s="109" t="s">
        <v>54</v>
      </c>
      <c r="F8" s="109" t="s">
        <v>54</v>
      </c>
      <c r="G8" s="109" t="s">
        <v>54</v>
      </c>
      <c r="H8" s="109" t="s">
        <v>54</v>
      </c>
      <c r="I8" s="109" t="s">
        <v>54</v>
      </c>
      <c r="J8" s="109" t="s">
        <v>54</v>
      </c>
      <c r="L8" s="109" t="s">
        <v>55</v>
      </c>
      <c r="M8" s="109" t="s">
        <v>55</v>
      </c>
      <c r="N8" s="109" t="s">
        <v>55</v>
      </c>
      <c r="O8" s="109" t="s">
        <v>55</v>
      </c>
      <c r="P8" s="109" t="s">
        <v>55</v>
      </c>
      <c r="Q8" s="109" t="s">
        <v>55</v>
      </c>
      <c r="R8" s="109" t="s">
        <v>55</v>
      </c>
    </row>
    <row r="9" spans="2:28" ht="48" customHeight="1">
      <c r="B9" s="108" t="s">
        <v>2</v>
      </c>
      <c r="D9" s="112" t="s">
        <v>6</v>
      </c>
      <c r="E9" s="53"/>
      <c r="F9" s="112" t="s">
        <v>68</v>
      </c>
      <c r="G9" s="53"/>
      <c r="H9" s="112" t="s">
        <v>69</v>
      </c>
      <c r="I9" s="53"/>
      <c r="J9" s="112" t="s">
        <v>70</v>
      </c>
      <c r="K9" s="41"/>
      <c r="L9" s="112" t="s">
        <v>6</v>
      </c>
      <c r="M9" s="53"/>
      <c r="N9" s="112" t="s">
        <v>68</v>
      </c>
      <c r="O9" s="53"/>
      <c r="P9" s="112" t="s">
        <v>69</v>
      </c>
      <c r="Q9" s="53"/>
      <c r="R9" s="112" t="s">
        <v>70</v>
      </c>
    </row>
    <row r="10" spans="2:28" s="2" customFormat="1">
      <c r="B10" s="2" t="s">
        <v>138</v>
      </c>
      <c r="C10" s="104"/>
      <c r="D10" s="86">
        <v>1805893</v>
      </c>
      <c r="E10" s="86"/>
      <c r="F10" s="86">
        <v>80781657149</v>
      </c>
      <c r="G10" s="86"/>
      <c r="H10" s="86">
        <v>60018976113</v>
      </c>
      <c r="I10" s="86"/>
      <c r="J10" s="86">
        <v>20762681036</v>
      </c>
      <c r="K10" s="86"/>
      <c r="L10" s="86">
        <v>1805893</v>
      </c>
      <c r="M10" s="86"/>
      <c r="N10" s="86">
        <v>80781657149</v>
      </c>
      <c r="O10" s="86"/>
      <c r="P10" s="86">
        <v>60018976113</v>
      </c>
      <c r="Q10" s="86"/>
      <c r="R10" s="86">
        <v>20762681036</v>
      </c>
    </row>
    <row r="11" spans="2:28" s="2" customFormat="1">
      <c r="B11" s="2" t="s">
        <v>139</v>
      </c>
      <c r="C11" s="104"/>
      <c r="D11" s="86">
        <v>4000000</v>
      </c>
      <c r="E11" s="86"/>
      <c r="F11" s="86">
        <v>70617312000</v>
      </c>
      <c r="G11" s="86"/>
      <c r="H11" s="86">
        <v>52207506000</v>
      </c>
      <c r="I11" s="86"/>
      <c r="J11" s="86">
        <v>18409806000</v>
      </c>
      <c r="K11" s="86"/>
      <c r="L11" s="86">
        <v>4000000</v>
      </c>
      <c r="M11" s="86"/>
      <c r="N11" s="86">
        <v>70617312000</v>
      </c>
      <c r="O11" s="86"/>
      <c r="P11" s="86">
        <v>52207506000</v>
      </c>
      <c r="Q11" s="86"/>
      <c r="R11" s="86">
        <v>18409806000</v>
      </c>
    </row>
    <row r="12" spans="2:28" s="2" customFormat="1">
      <c r="B12" s="2" t="s">
        <v>134</v>
      </c>
      <c r="C12" s="104"/>
      <c r="D12" s="86">
        <v>2100000</v>
      </c>
      <c r="E12" s="86"/>
      <c r="F12" s="86">
        <v>31062074400</v>
      </c>
      <c r="G12" s="86"/>
      <c r="H12" s="86">
        <v>20123548210</v>
      </c>
      <c r="I12" s="86"/>
      <c r="J12" s="86">
        <v>10938526190</v>
      </c>
      <c r="K12" s="86"/>
      <c r="L12" s="86">
        <v>2100000</v>
      </c>
      <c r="M12" s="86"/>
      <c r="N12" s="86">
        <v>31062074400</v>
      </c>
      <c r="O12" s="86"/>
      <c r="P12" s="86">
        <v>20123548210</v>
      </c>
      <c r="Q12" s="86"/>
      <c r="R12" s="86">
        <v>10938526190</v>
      </c>
    </row>
    <row r="13" spans="2:28" s="2" customFormat="1">
      <c r="B13" s="2" t="s">
        <v>122</v>
      </c>
      <c r="C13" s="104"/>
      <c r="D13" s="86">
        <v>2019000</v>
      </c>
      <c r="E13" s="86"/>
      <c r="F13" s="86">
        <v>74198307541</v>
      </c>
      <c r="G13" s="86"/>
      <c r="H13" s="86">
        <v>64685189398</v>
      </c>
      <c r="I13" s="86"/>
      <c r="J13" s="86">
        <v>9513118143</v>
      </c>
      <c r="K13" s="86"/>
      <c r="L13" s="86">
        <v>2019000</v>
      </c>
      <c r="M13" s="86"/>
      <c r="N13" s="86">
        <v>74198307541</v>
      </c>
      <c r="O13" s="86"/>
      <c r="P13" s="86">
        <v>64685189398</v>
      </c>
      <c r="Q13" s="86"/>
      <c r="R13" s="86">
        <v>9513118143</v>
      </c>
    </row>
    <row r="14" spans="2:28" s="2" customFormat="1">
      <c r="B14" s="2" t="s">
        <v>143</v>
      </c>
      <c r="C14" s="104"/>
      <c r="D14" s="86">
        <v>3640000</v>
      </c>
      <c r="E14" s="86"/>
      <c r="F14" s="86">
        <v>37051822080</v>
      </c>
      <c r="G14" s="86"/>
      <c r="H14" s="86">
        <v>27897416820</v>
      </c>
      <c r="I14" s="86"/>
      <c r="J14" s="86">
        <v>9154405260</v>
      </c>
      <c r="K14" s="86"/>
      <c r="L14" s="86">
        <v>3640000</v>
      </c>
      <c r="M14" s="86"/>
      <c r="N14" s="86">
        <v>37051822080</v>
      </c>
      <c r="O14" s="86"/>
      <c r="P14" s="86">
        <v>27897416820</v>
      </c>
      <c r="Q14" s="86"/>
      <c r="R14" s="86">
        <v>9154405260</v>
      </c>
    </row>
    <row r="15" spans="2:28" s="2" customFormat="1">
      <c r="B15" s="2" t="s">
        <v>113</v>
      </c>
      <c r="C15" s="104"/>
      <c r="D15" s="86">
        <v>1717303</v>
      </c>
      <c r="E15" s="86"/>
      <c r="F15" s="86">
        <v>63452351202</v>
      </c>
      <c r="G15" s="86"/>
      <c r="H15" s="86">
        <v>55326626378</v>
      </c>
      <c r="I15" s="86"/>
      <c r="J15" s="86">
        <v>8125724824</v>
      </c>
      <c r="K15" s="86"/>
      <c r="L15" s="86">
        <v>1717303</v>
      </c>
      <c r="M15" s="86"/>
      <c r="N15" s="86">
        <v>63452351202</v>
      </c>
      <c r="O15" s="86"/>
      <c r="P15" s="86">
        <v>55326626378</v>
      </c>
      <c r="Q15" s="86"/>
      <c r="R15" s="86">
        <v>8125724824</v>
      </c>
    </row>
    <row r="16" spans="2:28" s="2" customFormat="1">
      <c r="B16" s="2" t="s">
        <v>144</v>
      </c>
      <c r="C16" s="104"/>
      <c r="D16" s="86">
        <v>1567000</v>
      </c>
      <c r="E16" s="86"/>
      <c r="F16" s="86">
        <v>27134722017</v>
      </c>
      <c r="G16" s="86"/>
      <c r="H16" s="86">
        <v>19455377612</v>
      </c>
      <c r="I16" s="86"/>
      <c r="J16" s="86">
        <v>7679344405</v>
      </c>
      <c r="K16" s="86"/>
      <c r="L16" s="86">
        <v>1567000</v>
      </c>
      <c r="M16" s="86"/>
      <c r="N16" s="86">
        <v>27134722017</v>
      </c>
      <c r="O16" s="86"/>
      <c r="P16" s="86">
        <v>19455377612</v>
      </c>
      <c r="Q16" s="86"/>
      <c r="R16" s="86">
        <v>7679344405</v>
      </c>
    </row>
    <row r="17" spans="2:18" s="2" customFormat="1">
      <c r="B17" s="2" t="s">
        <v>131</v>
      </c>
      <c r="C17" s="104"/>
      <c r="D17" s="86">
        <v>902641</v>
      </c>
      <c r="E17" s="86"/>
      <c r="F17" s="86">
        <v>21058933613</v>
      </c>
      <c r="G17" s="86"/>
      <c r="H17" s="86">
        <v>13737208079</v>
      </c>
      <c r="I17" s="86"/>
      <c r="J17" s="86">
        <v>7321725534</v>
      </c>
      <c r="K17" s="86"/>
      <c r="L17" s="86">
        <v>902641</v>
      </c>
      <c r="M17" s="86"/>
      <c r="N17" s="86">
        <v>21058933613</v>
      </c>
      <c r="O17" s="86"/>
      <c r="P17" s="86">
        <v>13737208079</v>
      </c>
      <c r="Q17" s="86"/>
      <c r="R17" s="86">
        <v>7321725534</v>
      </c>
    </row>
    <row r="18" spans="2:18" s="2" customFormat="1">
      <c r="B18" s="2" t="s">
        <v>121</v>
      </c>
      <c r="C18" s="104"/>
      <c r="D18" s="86">
        <v>643000</v>
      </c>
      <c r="E18" s="86"/>
      <c r="F18" s="86">
        <v>53377433266</v>
      </c>
      <c r="G18" s="86"/>
      <c r="H18" s="86">
        <v>46461568963</v>
      </c>
      <c r="I18" s="86"/>
      <c r="J18" s="86">
        <v>6915864303</v>
      </c>
      <c r="K18" s="86"/>
      <c r="L18" s="86">
        <v>643000</v>
      </c>
      <c r="M18" s="86"/>
      <c r="N18" s="86">
        <v>53377433266</v>
      </c>
      <c r="O18" s="86"/>
      <c r="P18" s="86">
        <v>46461568963</v>
      </c>
      <c r="Q18" s="86"/>
      <c r="R18" s="86">
        <v>6915864303</v>
      </c>
    </row>
    <row r="19" spans="2:18" s="2" customFormat="1">
      <c r="B19" s="2" t="s">
        <v>130</v>
      </c>
      <c r="C19" s="104"/>
      <c r="D19" s="86">
        <v>4974884</v>
      </c>
      <c r="E19" s="86"/>
      <c r="F19" s="86">
        <v>45842777490</v>
      </c>
      <c r="G19" s="86"/>
      <c r="H19" s="86">
        <v>40650229878</v>
      </c>
      <c r="I19" s="86"/>
      <c r="J19" s="86">
        <v>5192547612</v>
      </c>
      <c r="K19" s="86"/>
      <c r="L19" s="86">
        <v>4974884</v>
      </c>
      <c r="M19" s="86"/>
      <c r="N19" s="86">
        <v>45842777490</v>
      </c>
      <c r="O19" s="86"/>
      <c r="P19" s="86">
        <v>40650229878</v>
      </c>
      <c r="Q19" s="86"/>
      <c r="R19" s="86">
        <v>5192547612</v>
      </c>
    </row>
    <row r="20" spans="2:18" s="2" customFormat="1">
      <c r="B20" s="2" t="s">
        <v>147</v>
      </c>
      <c r="C20" s="104"/>
      <c r="D20" s="86">
        <v>275724</v>
      </c>
      <c r="E20" s="86"/>
      <c r="F20" s="86">
        <v>36247535230</v>
      </c>
      <c r="G20" s="86"/>
      <c r="H20" s="86">
        <v>31957880991</v>
      </c>
      <c r="I20" s="86"/>
      <c r="J20" s="86">
        <v>4289654239</v>
      </c>
      <c r="K20" s="86"/>
      <c r="L20" s="86">
        <v>275724</v>
      </c>
      <c r="M20" s="86"/>
      <c r="N20" s="86">
        <v>36247535230</v>
      </c>
      <c r="O20" s="86"/>
      <c r="P20" s="86">
        <v>31957880991</v>
      </c>
      <c r="Q20" s="86"/>
      <c r="R20" s="86">
        <v>4289654239</v>
      </c>
    </row>
    <row r="21" spans="2:18" s="2" customFormat="1">
      <c r="B21" s="2" t="s">
        <v>146</v>
      </c>
      <c r="C21" s="104"/>
      <c r="D21" s="86">
        <v>1300000</v>
      </c>
      <c r="E21" s="86"/>
      <c r="F21" s="86">
        <v>30885133500</v>
      </c>
      <c r="G21" s="86"/>
      <c r="H21" s="86">
        <v>26943725250</v>
      </c>
      <c r="I21" s="86"/>
      <c r="J21" s="86">
        <v>3941408250</v>
      </c>
      <c r="K21" s="86"/>
      <c r="L21" s="86">
        <v>1300000</v>
      </c>
      <c r="M21" s="86"/>
      <c r="N21" s="86">
        <v>30885133500</v>
      </c>
      <c r="O21" s="86"/>
      <c r="P21" s="86">
        <v>26943725250</v>
      </c>
      <c r="Q21" s="86"/>
      <c r="R21" s="86">
        <v>3941408250</v>
      </c>
    </row>
    <row r="22" spans="2:18" s="2" customFormat="1">
      <c r="B22" s="2" t="s">
        <v>148</v>
      </c>
      <c r="C22" s="104"/>
      <c r="D22" s="86">
        <v>974000</v>
      </c>
      <c r="E22" s="86"/>
      <c r="F22" s="86">
        <v>26044706430</v>
      </c>
      <c r="G22" s="86"/>
      <c r="H22" s="86">
        <v>22713668355</v>
      </c>
      <c r="I22" s="86"/>
      <c r="J22" s="86">
        <v>3331038075</v>
      </c>
      <c r="K22" s="86"/>
      <c r="L22" s="86">
        <v>974000</v>
      </c>
      <c r="M22" s="86"/>
      <c r="N22" s="86">
        <v>26044706430</v>
      </c>
      <c r="O22" s="86"/>
      <c r="P22" s="86">
        <v>22713668355</v>
      </c>
      <c r="Q22" s="86"/>
      <c r="R22" s="86">
        <v>3331038075</v>
      </c>
    </row>
    <row r="23" spans="2:18" s="2" customFormat="1">
      <c r="B23" s="2" t="s">
        <v>15</v>
      </c>
      <c r="C23" s="104"/>
      <c r="D23" s="86">
        <v>7542643</v>
      </c>
      <c r="E23" s="86"/>
      <c r="F23" s="86">
        <v>47310892569</v>
      </c>
      <c r="G23" s="86"/>
      <c r="H23" s="86">
        <v>44161831574</v>
      </c>
      <c r="I23" s="86"/>
      <c r="J23" s="86">
        <v>3149060995</v>
      </c>
      <c r="K23" s="86"/>
      <c r="L23" s="86">
        <v>7542643</v>
      </c>
      <c r="M23" s="86"/>
      <c r="N23" s="86">
        <v>47310892569</v>
      </c>
      <c r="O23" s="86"/>
      <c r="P23" s="86">
        <v>44161831574</v>
      </c>
      <c r="Q23" s="86"/>
      <c r="R23" s="86">
        <v>3149060995</v>
      </c>
    </row>
    <row r="24" spans="2:18" s="2" customFormat="1">
      <c r="B24" s="2" t="s">
        <v>133</v>
      </c>
      <c r="C24" s="104"/>
      <c r="D24" s="86">
        <v>292100</v>
      </c>
      <c r="E24" s="86"/>
      <c r="F24" s="86">
        <v>55517215356</v>
      </c>
      <c r="G24" s="86"/>
      <c r="H24" s="86">
        <v>54152513932</v>
      </c>
      <c r="I24" s="86"/>
      <c r="J24" s="86">
        <v>1364701424</v>
      </c>
      <c r="K24" s="86"/>
      <c r="L24" s="86">
        <v>292100</v>
      </c>
      <c r="M24" s="86"/>
      <c r="N24" s="86">
        <v>55517215356</v>
      </c>
      <c r="O24" s="86"/>
      <c r="P24" s="86">
        <v>54152513932</v>
      </c>
      <c r="Q24" s="86"/>
      <c r="R24" s="86">
        <v>1364701424</v>
      </c>
    </row>
    <row r="25" spans="2:18" s="2" customFormat="1">
      <c r="B25" s="2" t="s">
        <v>142</v>
      </c>
      <c r="C25" s="104"/>
      <c r="D25" s="86">
        <v>7064</v>
      </c>
      <c r="E25" s="86"/>
      <c r="F25" s="86">
        <v>2526504518</v>
      </c>
      <c r="G25" s="86"/>
      <c r="H25" s="86">
        <v>2154691252</v>
      </c>
      <c r="I25" s="86"/>
      <c r="J25" s="86">
        <v>371813266</v>
      </c>
      <c r="K25" s="86"/>
      <c r="L25" s="86">
        <v>7064</v>
      </c>
      <c r="M25" s="86"/>
      <c r="N25" s="86">
        <v>2526504518</v>
      </c>
      <c r="O25" s="86"/>
      <c r="P25" s="86">
        <v>2154691252</v>
      </c>
      <c r="Q25" s="86"/>
      <c r="R25" s="86">
        <v>371813266</v>
      </c>
    </row>
    <row r="26" spans="2:18" s="2" customFormat="1">
      <c r="B26" s="2" t="s">
        <v>149</v>
      </c>
      <c r="C26" s="104"/>
      <c r="D26" s="86">
        <v>5000</v>
      </c>
      <c r="E26" s="86"/>
      <c r="F26" s="86">
        <v>4273925210</v>
      </c>
      <c r="G26" s="86"/>
      <c r="H26" s="86">
        <v>4124352325</v>
      </c>
      <c r="I26" s="86"/>
      <c r="J26" s="86">
        <v>149572885</v>
      </c>
      <c r="K26" s="86"/>
      <c r="L26" s="86">
        <v>5000</v>
      </c>
      <c r="M26" s="86"/>
      <c r="N26" s="86">
        <v>4273925210</v>
      </c>
      <c r="O26" s="86"/>
      <c r="P26" s="86">
        <v>4124352325</v>
      </c>
      <c r="Q26" s="86"/>
      <c r="R26" s="86">
        <v>149572885</v>
      </c>
    </row>
    <row r="27" spans="2:18" s="2" customFormat="1">
      <c r="B27" s="2" t="s">
        <v>14</v>
      </c>
      <c r="C27" s="104"/>
      <c r="D27" s="86">
        <v>18776</v>
      </c>
      <c r="E27" s="86"/>
      <c r="F27" s="86">
        <v>131956479</v>
      </c>
      <c r="G27" s="86"/>
      <c r="H27" s="86">
        <v>116651767</v>
      </c>
      <c r="I27" s="86"/>
      <c r="J27" s="86">
        <v>15304712</v>
      </c>
      <c r="K27" s="86"/>
      <c r="L27" s="86">
        <v>18776</v>
      </c>
      <c r="M27" s="86"/>
      <c r="N27" s="86">
        <v>131956479</v>
      </c>
      <c r="O27" s="86"/>
      <c r="P27" s="86">
        <v>116651767</v>
      </c>
      <c r="Q27" s="86"/>
      <c r="R27" s="86">
        <v>15304712</v>
      </c>
    </row>
    <row r="28" spans="2:18" s="2" customFormat="1">
      <c r="B28" s="2" t="s">
        <v>123</v>
      </c>
      <c r="C28" s="104"/>
      <c r="D28" s="86">
        <v>97</v>
      </c>
      <c r="E28" s="86"/>
      <c r="F28" s="86">
        <v>66566792</v>
      </c>
      <c r="G28" s="86"/>
      <c r="H28" s="86">
        <v>65290503</v>
      </c>
      <c r="I28" s="86"/>
      <c r="J28" s="86">
        <v>1276289</v>
      </c>
      <c r="K28" s="86"/>
      <c r="L28" s="86">
        <v>97</v>
      </c>
      <c r="M28" s="86"/>
      <c r="N28" s="86">
        <v>66566792</v>
      </c>
      <c r="O28" s="86"/>
      <c r="P28" s="86">
        <v>65290503</v>
      </c>
      <c r="Q28" s="86"/>
      <c r="R28" s="86">
        <v>1276289</v>
      </c>
    </row>
    <row r="29" spans="2:18" s="2" customFormat="1">
      <c r="B29" s="2" t="s">
        <v>126</v>
      </c>
      <c r="C29" s="104"/>
      <c r="D29" s="86">
        <v>77</v>
      </c>
      <c r="E29" s="86"/>
      <c r="F29" s="86">
        <v>56784905</v>
      </c>
      <c r="G29" s="86"/>
      <c r="H29" s="86">
        <v>56096650</v>
      </c>
      <c r="I29" s="86"/>
      <c r="J29" s="86">
        <v>688255</v>
      </c>
      <c r="K29" s="86"/>
      <c r="L29" s="86">
        <v>77</v>
      </c>
      <c r="M29" s="86"/>
      <c r="N29" s="86">
        <v>56784905</v>
      </c>
      <c r="O29" s="86"/>
      <c r="P29" s="86">
        <v>56096650</v>
      </c>
      <c r="Q29" s="86"/>
      <c r="R29" s="86">
        <v>688255</v>
      </c>
    </row>
    <row r="30" spans="2:18" s="2" customFormat="1">
      <c r="B30" s="2" t="s">
        <v>129</v>
      </c>
      <c r="C30" s="104"/>
      <c r="D30" s="86">
        <v>1</v>
      </c>
      <c r="E30" s="86"/>
      <c r="F30" s="86">
        <v>51799</v>
      </c>
      <c r="G30" s="86"/>
      <c r="H30" s="86">
        <v>45756</v>
      </c>
      <c r="I30" s="86"/>
      <c r="J30" s="86">
        <v>6043</v>
      </c>
      <c r="K30" s="86"/>
      <c r="L30" s="86">
        <v>1</v>
      </c>
      <c r="M30" s="86"/>
      <c r="N30" s="86">
        <v>51799</v>
      </c>
      <c r="O30" s="86"/>
      <c r="P30" s="86">
        <v>45756</v>
      </c>
      <c r="Q30" s="86"/>
      <c r="R30" s="86">
        <v>6043</v>
      </c>
    </row>
    <row r="31" spans="2:18" s="2" customFormat="1">
      <c r="B31" s="2" t="s">
        <v>128</v>
      </c>
      <c r="C31" s="104"/>
      <c r="D31" s="86">
        <v>1</v>
      </c>
      <c r="E31" s="86"/>
      <c r="F31" s="86">
        <v>3763</v>
      </c>
      <c r="G31" s="86"/>
      <c r="H31" s="86">
        <v>2992</v>
      </c>
      <c r="I31" s="86"/>
      <c r="J31" s="86">
        <v>771</v>
      </c>
      <c r="K31" s="86"/>
      <c r="L31" s="86">
        <v>1</v>
      </c>
      <c r="M31" s="86"/>
      <c r="N31" s="86">
        <v>3763</v>
      </c>
      <c r="O31" s="86"/>
      <c r="P31" s="86">
        <v>2992</v>
      </c>
      <c r="Q31" s="86"/>
      <c r="R31" s="86">
        <v>771</v>
      </c>
    </row>
    <row r="32" spans="2:18" s="2" customFormat="1">
      <c r="B32" s="2" t="s">
        <v>117</v>
      </c>
      <c r="C32" s="104"/>
      <c r="D32" s="86">
        <v>5400</v>
      </c>
      <c r="E32" s="86"/>
      <c r="F32" s="86">
        <v>5399021250</v>
      </c>
      <c r="G32" s="86"/>
      <c r="H32" s="86">
        <v>5399021250</v>
      </c>
      <c r="I32" s="86"/>
      <c r="J32" s="86">
        <v>0</v>
      </c>
      <c r="K32" s="86"/>
      <c r="L32" s="86">
        <v>5400</v>
      </c>
      <c r="M32" s="86"/>
      <c r="N32" s="86">
        <v>5399021250</v>
      </c>
      <c r="O32" s="86"/>
      <c r="P32" s="86">
        <v>5399021250</v>
      </c>
      <c r="Q32" s="86"/>
      <c r="R32" s="86">
        <v>0</v>
      </c>
    </row>
    <row r="33" spans="2:18" s="2" customFormat="1">
      <c r="B33" s="2" t="s">
        <v>154</v>
      </c>
      <c r="C33" s="104"/>
      <c r="D33" s="86">
        <v>1020000</v>
      </c>
      <c r="E33" s="86"/>
      <c r="F33" s="86">
        <v>29637203130</v>
      </c>
      <c r="G33" s="86"/>
      <c r="H33" s="86">
        <v>29778695338</v>
      </c>
      <c r="I33" s="86"/>
      <c r="J33" s="86">
        <v>-141492208</v>
      </c>
      <c r="K33" s="86"/>
      <c r="L33" s="86">
        <v>1020000</v>
      </c>
      <c r="M33" s="86"/>
      <c r="N33" s="86">
        <v>29637203130</v>
      </c>
      <c r="O33" s="86"/>
      <c r="P33" s="86">
        <v>29778695338</v>
      </c>
      <c r="Q33" s="86"/>
      <c r="R33" s="86">
        <v>-141492208</v>
      </c>
    </row>
    <row r="34" spans="2:18" s="2" customFormat="1">
      <c r="B34" s="2" t="s">
        <v>155</v>
      </c>
      <c r="C34" s="104"/>
      <c r="D34" s="86">
        <v>984000</v>
      </c>
      <c r="E34" s="86"/>
      <c r="F34" s="86">
        <v>8725055184</v>
      </c>
      <c r="G34" s="86"/>
      <c r="H34" s="86">
        <v>9000223496</v>
      </c>
      <c r="I34" s="86"/>
      <c r="J34" s="86">
        <v>-275168312</v>
      </c>
      <c r="K34" s="86"/>
      <c r="L34" s="86">
        <v>984000</v>
      </c>
      <c r="M34" s="86"/>
      <c r="N34" s="86">
        <v>8725055184</v>
      </c>
      <c r="O34" s="86"/>
      <c r="P34" s="86">
        <v>9000223496</v>
      </c>
      <c r="Q34" s="86"/>
      <c r="R34" s="86">
        <v>-275168312</v>
      </c>
    </row>
    <row r="35" spans="2:18" s="2" customFormat="1">
      <c r="D35" s="86"/>
      <c r="E35" s="76"/>
      <c r="F35" s="86"/>
      <c r="G35" s="76"/>
      <c r="H35" s="86"/>
      <c r="I35" s="76"/>
      <c r="J35" s="86"/>
      <c r="K35" s="85"/>
      <c r="L35" s="86"/>
      <c r="M35" s="76"/>
      <c r="N35" s="86"/>
      <c r="O35" s="76"/>
      <c r="P35" s="86"/>
      <c r="Q35" s="76"/>
      <c r="R35" s="86"/>
    </row>
    <row r="36" spans="2:18" s="42" customFormat="1" ht="30.75" customHeight="1" thickBot="1">
      <c r="B36" s="84" t="s">
        <v>88</v>
      </c>
      <c r="D36" s="88">
        <f>SUM(D10:D35)</f>
        <v>35794604</v>
      </c>
      <c r="E36" s="46"/>
      <c r="F36" s="88">
        <f>SUM(F10:F35)</f>
        <v>751399946873</v>
      </c>
      <c r="G36" s="46"/>
      <c r="H36" s="88">
        <f>SUM(H10:H35)</f>
        <v>631188338882</v>
      </c>
      <c r="I36" s="46"/>
      <c r="J36" s="88">
        <f>SUM(J10:J35)</f>
        <v>120211607991</v>
      </c>
      <c r="K36" s="89"/>
      <c r="L36" s="88">
        <f>SUM(L10:L35)</f>
        <v>35794604</v>
      </c>
      <c r="M36" s="46"/>
      <c r="N36" s="88">
        <f>SUM(N10:N35)</f>
        <v>751399946873</v>
      </c>
      <c r="O36" s="46"/>
      <c r="P36" s="88">
        <f>SUM(P10:P35)</f>
        <v>631188338882</v>
      </c>
      <c r="Q36" s="46"/>
      <c r="R36" s="88">
        <f>SUM(R10:R35)</f>
        <v>120211607991</v>
      </c>
    </row>
    <row r="37" spans="2:18" ht="21.75" thickTop="1"/>
    <row r="38" spans="2:18" ht="30">
      <c r="J38" s="60">
        <v>11</v>
      </c>
    </row>
  </sheetData>
  <sortState xmlns:xlrd2="http://schemas.microsoft.com/office/spreadsheetml/2017/richdata2" ref="B10:R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5" orientation="landscape" r:id="rId1"/>
  <rowBreaks count="1" manualBreakCount="1">
    <brk id="2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7"/>
  <sheetViews>
    <sheetView rightToLeft="1" view="pageBreakPreview" zoomScale="60" zoomScaleNormal="96" workbookViewId="0">
      <selection activeCell="N16" sqref="N16"/>
    </sheetView>
  </sheetViews>
  <sheetFormatPr defaultRowHeight="21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8" ht="30">
      <c r="B3" s="107" t="s">
        <v>52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2:28" ht="30">
      <c r="B4" s="107" t="s">
        <v>153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26" t="s">
        <v>2</v>
      </c>
      <c r="D8" s="107" t="s">
        <v>54</v>
      </c>
      <c r="E8" s="107" t="s">
        <v>54</v>
      </c>
      <c r="F8" s="107" t="s">
        <v>54</v>
      </c>
      <c r="G8" s="107" t="s">
        <v>54</v>
      </c>
      <c r="H8" s="107" t="s">
        <v>54</v>
      </c>
      <c r="I8" s="107" t="s">
        <v>54</v>
      </c>
      <c r="J8" s="107" t="s">
        <v>54</v>
      </c>
      <c r="L8" s="107" t="s">
        <v>55</v>
      </c>
      <c r="M8" s="107" t="s">
        <v>55</v>
      </c>
      <c r="N8" s="107" t="s">
        <v>55</v>
      </c>
      <c r="O8" s="107" t="s">
        <v>55</v>
      </c>
      <c r="P8" s="107" t="s">
        <v>55</v>
      </c>
      <c r="Q8" s="107" t="s">
        <v>55</v>
      </c>
      <c r="R8" s="107" t="s">
        <v>55</v>
      </c>
    </row>
    <row r="9" spans="2:28" s="4" customFormat="1" ht="63" customHeight="1">
      <c r="B9" s="126" t="s">
        <v>2</v>
      </c>
      <c r="D9" s="110" t="s">
        <v>6</v>
      </c>
      <c r="E9" s="48"/>
      <c r="F9" s="110" t="s">
        <v>68</v>
      </c>
      <c r="G9" s="48"/>
      <c r="H9" s="110" t="s">
        <v>69</v>
      </c>
      <c r="I9" s="48"/>
      <c r="J9" s="110" t="s">
        <v>71</v>
      </c>
      <c r="L9" s="110" t="s">
        <v>6</v>
      </c>
      <c r="M9" s="48"/>
      <c r="N9" s="110" t="s">
        <v>68</v>
      </c>
      <c r="O9" s="48"/>
      <c r="P9" s="110" t="s">
        <v>69</v>
      </c>
      <c r="Q9" s="48"/>
      <c r="R9" s="110" t="s">
        <v>71</v>
      </c>
    </row>
    <row r="10" spans="2:28">
      <c r="B10" s="2" t="s">
        <v>134</v>
      </c>
      <c r="C10" s="104"/>
      <c r="D10" s="3">
        <v>3055820</v>
      </c>
      <c r="E10" s="3"/>
      <c r="F10" s="3">
        <v>43546549550</v>
      </c>
      <c r="G10" s="3"/>
      <c r="H10" s="3">
        <v>29282829066</v>
      </c>
      <c r="I10" s="3"/>
      <c r="J10" s="3">
        <v>14263720484</v>
      </c>
      <c r="K10" s="3"/>
      <c r="L10" s="3">
        <v>3055820</v>
      </c>
      <c r="M10" s="3"/>
      <c r="N10" s="3">
        <v>43546549550</v>
      </c>
      <c r="O10" s="3"/>
      <c r="P10" s="3">
        <v>29282829066</v>
      </c>
      <c r="Q10" s="3"/>
      <c r="R10" s="3">
        <v>14263720484</v>
      </c>
    </row>
    <row r="11" spans="2:28">
      <c r="B11" s="2" t="s">
        <v>127</v>
      </c>
      <c r="C11" s="104"/>
      <c r="D11" s="3">
        <v>170706</v>
      </c>
      <c r="E11" s="3"/>
      <c r="F11" s="3">
        <v>24804910711</v>
      </c>
      <c r="G11" s="3"/>
      <c r="H11" s="3">
        <v>18426669600</v>
      </c>
      <c r="I11" s="3"/>
      <c r="J11" s="3">
        <v>6378241111</v>
      </c>
      <c r="K11" s="3"/>
      <c r="L11" s="3">
        <v>170706</v>
      </c>
      <c r="M11" s="3"/>
      <c r="N11" s="3">
        <v>24804910711</v>
      </c>
      <c r="O11" s="3"/>
      <c r="P11" s="3">
        <v>18426669600</v>
      </c>
      <c r="Q11" s="3"/>
      <c r="R11" s="3">
        <v>6378241111</v>
      </c>
    </row>
    <row r="12" spans="2:28">
      <c r="B12" s="2" t="s">
        <v>142</v>
      </c>
      <c r="C12" s="104"/>
      <c r="D12" s="3">
        <v>93900</v>
      </c>
      <c r="E12" s="3"/>
      <c r="F12" s="3">
        <v>33588865191</v>
      </c>
      <c r="G12" s="3"/>
      <c r="H12" s="3">
        <v>28641776367</v>
      </c>
      <c r="I12" s="3"/>
      <c r="J12" s="3">
        <v>4947088824</v>
      </c>
      <c r="K12" s="3"/>
      <c r="L12" s="3">
        <v>93900</v>
      </c>
      <c r="M12" s="3"/>
      <c r="N12" s="3">
        <v>33588865191</v>
      </c>
      <c r="O12" s="3"/>
      <c r="P12" s="3">
        <v>28641776367</v>
      </c>
      <c r="Q12" s="3"/>
      <c r="R12" s="3">
        <v>4947088824</v>
      </c>
    </row>
    <row r="13" spans="2:28">
      <c r="B13" s="2" t="s">
        <v>144</v>
      </c>
      <c r="C13" s="104"/>
      <c r="D13" s="3">
        <v>1000000</v>
      </c>
      <c r="E13" s="3"/>
      <c r="F13" s="3">
        <v>13721785601</v>
      </c>
      <c r="G13" s="3"/>
      <c r="H13" s="3">
        <v>12415684499</v>
      </c>
      <c r="I13" s="3"/>
      <c r="J13" s="3">
        <v>1306101102</v>
      </c>
      <c r="K13" s="3"/>
      <c r="L13" s="3">
        <v>1000000</v>
      </c>
      <c r="M13" s="3"/>
      <c r="N13" s="3">
        <v>13721785601</v>
      </c>
      <c r="O13" s="3"/>
      <c r="P13" s="3">
        <v>12415684499</v>
      </c>
      <c r="Q13" s="3"/>
      <c r="R13" s="3">
        <v>1306101102</v>
      </c>
    </row>
    <row r="14" spans="2:28">
      <c r="D14" s="3"/>
      <c r="F14" s="3"/>
      <c r="H14" s="3"/>
      <c r="J14" s="3"/>
      <c r="L14" s="3"/>
      <c r="N14" s="3"/>
      <c r="P14" s="3"/>
      <c r="R14" s="3"/>
    </row>
    <row r="15" spans="2:28" ht="21.75" thickBot="1">
      <c r="B15" s="30" t="s">
        <v>88</v>
      </c>
      <c r="D15" s="9"/>
      <c r="F15" s="9">
        <f>SUM(F10:F14)</f>
        <v>115662111053</v>
      </c>
      <c r="H15" s="9">
        <f>SUM(H10:H14)</f>
        <v>88766959532</v>
      </c>
      <c r="J15" s="9">
        <f>SUM(J10:J14)</f>
        <v>26895151521</v>
      </c>
      <c r="L15" s="9">
        <f>SUM(L10:L14)</f>
        <v>4320426</v>
      </c>
      <c r="N15" s="9">
        <f>SUM(N10:N14)</f>
        <v>115662111053</v>
      </c>
      <c r="P15" s="9">
        <f>SUM(P10:P14)</f>
        <v>88766959532</v>
      </c>
      <c r="R15" s="9">
        <f>SUM(R10:R14)</f>
        <v>26895151521</v>
      </c>
    </row>
    <row r="16" spans="2:28" ht="21.75" thickTop="1"/>
    <row r="17" spans="10:10" ht="26.25">
      <c r="J17" s="26">
        <v>12</v>
      </c>
    </row>
  </sheetData>
  <sortState xmlns:xlrd2="http://schemas.microsoft.com/office/spreadsheetml/2017/richdata2" ref="B10:R13">
    <sortCondition descending="1" ref="R10:R1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7"/>
  <sheetViews>
    <sheetView rightToLeft="1" view="pageBreakPreview" topLeftCell="A4" zoomScale="60" zoomScaleNormal="100" workbookViewId="0">
      <selection activeCell="L16" sqref="L16"/>
    </sheetView>
  </sheetViews>
  <sheetFormatPr defaultRowHeight="21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6"/>
      <c r="R2" s="16"/>
      <c r="S2" s="16"/>
      <c r="T2" s="16"/>
      <c r="U2" s="16"/>
    </row>
    <row r="3" spans="2:28" ht="30">
      <c r="B3" s="107" t="s">
        <v>52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6"/>
      <c r="R3" s="16"/>
    </row>
    <row r="4" spans="2:28" ht="30">
      <c r="B4" s="107" t="s">
        <v>153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6"/>
      <c r="R4" s="16"/>
    </row>
    <row r="6" spans="2:28" s="2" customFormat="1" ht="30">
      <c r="B6" s="9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32" t="s">
        <v>116</v>
      </c>
      <c r="C7" s="132"/>
      <c r="D7" s="132"/>
      <c r="E7" s="132"/>
      <c r="F7" s="13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>
      <c r="B8" s="109" t="s">
        <v>56</v>
      </c>
      <c r="D8" s="109" t="s">
        <v>54</v>
      </c>
      <c r="E8" s="109" t="s">
        <v>54</v>
      </c>
      <c r="F8" s="109" t="s">
        <v>54</v>
      </c>
      <c r="G8" s="109" t="s">
        <v>54</v>
      </c>
      <c r="H8" s="109" t="s">
        <v>54</v>
      </c>
      <c r="I8" s="109" t="s">
        <v>54</v>
      </c>
      <c r="J8" s="109" t="s">
        <v>54</v>
      </c>
      <c r="L8" s="109" t="s">
        <v>55</v>
      </c>
      <c r="M8" s="109" t="s">
        <v>55</v>
      </c>
      <c r="N8" s="109" t="s">
        <v>55</v>
      </c>
      <c r="O8" s="109" t="s">
        <v>55</v>
      </c>
      <c r="P8" s="109" t="s">
        <v>55</v>
      </c>
      <c r="Q8" s="109" t="s">
        <v>55</v>
      </c>
      <c r="R8" s="109" t="s">
        <v>55</v>
      </c>
    </row>
    <row r="9" spans="2:28" s="52" customFormat="1" ht="54" customHeight="1">
      <c r="B9" s="109" t="s">
        <v>56</v>
      </c>
      <c r="D9" s="129" t="s">
        <v>76</v>
      </c>
      <c r="E9" s="95"/>
      <c r="F9" s="129" t="s">
        <v>73</v>
      </c>
      <c r="G9" s="95"/>
      <c r="H9" s="129" t="s">
        <v>74</v>
      </c>
      <c r="I9" s="95"/>
      <c r="J9" s="129" t="s">
        <v>77</v>
      </c>
      <c r="K9" s="96"/>
      <c r="L9" s="129" t="s">
        <v>76</v>
      </c>
      <c r="M9" s="95"/>
      <c r="N9" s="129" t="s">
        <v>73</v>
      </c>
      <c r="O9" s="95"/>
      <c r="P9" s="129" t="s">
        <v>74</v>
      </c>
      <c r="Q9" s="95"/>
      <c r="R9" s="129" t="s">
        <v>77</v>
      </c>
    </row>
    <row r="10" spans="2:28" s="52" customFormat="1" ht="26.25">
      <c r="B10" s="94" t="s">
        <v>149</v>
      </c>
      <c r="C10" s="104"/>
      <c r="D10" s="83">
        <v>0</v>
      </c>
      <c r="E10" s="83"/>
      <c r="F10" s="83">
        <v>149572885</v>
      </c>
      <c r="G10" s="83"/>
      <c r="H10" s="83">
        <v>0</v>
      </c>
      <c r="I10" s="83"/>
      <c r="J10" s="83">
        <v>149572885</v>
      </c>
      <c r="K10" s="83"/>
      <c r="L10" s="83">
        <v>0</v>
      </c>
      <c r="M10" s="83"/>
      <c r="N10" s="83">
        <v>149572885</v>
      </c>
      <c r="O10" s="83"/>
      <c r="P10" s="83">
        <v>0</v>
      </c>
      <c r="Q10" s="83"/>
      <c r="R10" s="83">
        <v>149572885</v>
      </c>
    </row>
    <row r="11" spans="2:28" s="52" customFormat="1" ht="26.25">
      <c r="B11" s="94" t="s">
        <v>117</v>
      </c>
      <c r="C11" s="104"/>
      <c r="D11" s="83">
        <v>76666418</v>
      </c>
      <c r="E11" s="83"/>
      <c r="F11" s="83">
        <v>0</v>
      </c>
      <c r="G11" s="83"/>
      <c r="H11" s="83">
        <v>0</v>
      </c>
      <c r="I11" s="83"/>
      <c r="J11" s="83">
        <v>76666418</v>
      </c>
      <c r="K11" s="83"/>
      <c r="L11" s="83">
        <v>76666418</v>
      </c>
      <c r="M11" s="83"/>
      <c r="N11" s="83">
        <v>0</v>
      </c>
      <c r="O11" s="83"/>
      <c r="P11" s="83">
        <v>0</v>
      </c>
      <c r="Q11" s="83"/>
      <c r="R11" s="83">
        <v>76666418</v>
      </c>
    </row>
    <row r="12" spans="2:28" s="52" customFormat="1" ht="26.25">
      <c r="B12" s="94" t="s">
        <v>123</v>
      </c>
      <c r="C12" s="104"/>
      <c r="D12" s="83">
        <v>0</v>
      </c>
      <c r="E12" s="83"/>
      <c r="F12" s="83">
        <v>1276289</v>
      </c>
      <c r="G12" s="83"/>
      <c r="H12" s="83">
        <v>0</v>
      </c>
      <c r="I12" s="83"/>
      <c r="J12" s="83">
        <v>1276289</v>
      </c>
      <c r="K12" s="83"/>
      <c r="L12" s="83">
        <v>0</v>
      </c>
      <c r="M12" s="83"/>
      <c r="N12" s="83">
        <v>1276289</v>
      </c>
      <c r="O12" s="83"/>
      <c r="P12" s="83">
        <v>0</v>
      </c>
      <c r="Q12" s="83"/>
      <c r="R12" s="83">
        <v>1276289</v>
      </c>
    </row>
    <row r="13" spans="2:28" s="52" customFormat="1" ht="26.25">
      <c r="B13" s="94" t="s">
        <v>126</v>
      </c>
      <c r="C13" s="104"/>
      <c r="D13" s="83">
        <v>0</v>
      </c>
      <c r="E13" s="83"/>
      <c r="F13" s="83">
        <v>688255</v>
      </c>
      <c r="G13" s="83"/>
      <c r="H13" s="83">
        <v>0</v>
      </c>
      <c r="I13" s="83"/>
      <c r="J13" s="83">
        <v>688255</v>
      </c>
      <c r="K13" s="83"/>
      <c r="L13" s="83">
        <v>0</v>
      </c>
      <c r="M13" s="83"/>
      <c r="N13" s="83">
        <v>688255</v>
      </c>
      <c r="O13" s="83"/>
      <c r="P13" s="83">
        <v>0</v>
      </c>
      <c r="Q13" s="83"/>
      <c r="R13" s="83">
        <v>688255</v>
      </c>
    </row>
    <row r="14" spans="2:28" ht="26.25">
      <c r="B14" s="92"/>
      <c r="C14" s="52"/>
      <c r="D14" s="75"/>
      <c r="E14" s="87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spans="2:28" ht="27" thickBot="1">
      <c r="B15" s="93" t="s">
        <v>88</v>
      </c>
      <c r="D15" s="72">
        <f>SUM(D10:D14)</f>
        <v>76666418</v>
      </c>
      <c r="E15" s="87"/>
      <c r="F15" s="72">
        <f>SUM(F10:F14)</f>
        <v>151537429</v>
      </c>
      <c r="G15" s="83"/>
      <c r="H15" s="72">
        <f>SUM(H10:H13)</f>
        <v>0</v>
      </c>
      <c r="I15" s="83"/>
      <c r="J15" s="72">
        <f>SUM(J10:J14)</f>
        <v>228203847</v>
      </c>
      <c r="K15" s="83"/>
      <c r="L15" s="72">
        <f>SUM(L10:L14)</f>
        <v>76666418</v>
      </c>
      <c r="M15" s="83"/>
      <c r="N15" s="72">
        <f>SUM(N10:N14)</f>
        <v>151537429</v>
      </c>
      <c r="O15" s="83"/>
      <c r="P15" s="72">
        <f>SUM(P10:P14)</f>
        <v>0</v>
      </c>
      <c r="Q15" s="83"/>
      <c r="R15" s="72">
        <f>SUM(R10:R14)</f>
        <v>228203847</v>
      </c>
    </row>
    <row r="16" spans="2:28" ht="27" thickTop="1">
      <c r="D16" s="83"/>
      <c r="E16" s="87"/>
      <c r="G16" s="83"/>
      <c r="I16" s="83"/>
      <c r="K16" s="83"/>
      <c r="M16" s="83"/>
      <c r="O16" s="83"/>
      <c r="Q16" s="83"/>
    </row>
    <row r="17" spans="10:10" ht="30">
      <c r="J17" s="55">
        <v>13</v>
      </c>
    </row>
  </sheetData>
  <sortState xmlns:xlrd2="http://schemas.microsoft.com/office/spreadsheetml/2017/richdata2" ref="B10:R13">
    <sortCondition descending="1" ref="R10:R13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6"/>
  <sheetViews>
    <sheetView rightToLeft="1" view="pageBreakPreview" zoomScale="60" zoomScaleNormal="100" workbookViewId="0">
      <selection activeCell="J18" sqref="J18"/>
    </sheetView>
  </sheetViews>
  <sheetFormatPr defaultRowHeight="21.75" customHeight="1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28" ht="27" customHeight="1">
      <c r="B3" s="107" t="s">
        <v>52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2:28" ht="27" customHeight="1">
      <c r="B4" s="107" t="s">
        <v>153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28" ht="73.5" customHeight="1"/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>
      <c r="B9" s="111" t="s">
        <v>78</v>
      </c>
      <c r="C9" s="111" t="s">
        <v>78</v>
      </c>
      <c r="D9" s="111" t="s">
        <v>78</v>
      </c>
      <c r="F9" s="111" t="s">
        <v>54</v>
      </c>
      <c r="G9" s="111" t="s">
        <v>54</v>
      </c>
      <c r="H9" s="111" t="s">
        <v>54</v>
      </c>
      <c r="J9" s="111" t="s">
        <v>55</v>
      </c>
      <c r="K9" s="111" t="s">
        <v>55</v>
      </c>
      <c r="L9" s="111" t="s">
        <v>55</v>
      </c>
    </row>
    <row r="10" spans="2:28" s="42" customFormat="1" ht="50.25" customHeight="1">
      <c r="B10" s="130" t="s">
        <v>79</v>
      </c>
      <c r="D10" s="130" t="s">
        <v>39</v>
      </c>
      <c r="F10" s="130" t="s">
        <v>80</v>
      </c>
      <c r="H10" s="130" t="s">
        <v>81</v>
      </c>
      <c r="J10" s="128" t="s">
        <v>80</v>
      </c>
      <c r="L10" s="130" t="s">
        <v>81</v>
      </c>
    </row>
    <row r="11" spans="2:28" s="4" customFormat="1" ht="21.75" customHeight="1">
      <c r="B11" s="4" t="s">
        <v>135</v>
      </c>
      <c r="C11" s="104"/>
      <c r="D11" s="4" t="s">
        <v>136</v>
      </c>
      <c r="E11" s="104"/>
      <c r="F11" s="67">
        <v>7175833</v>
      </c>
      <c r="G11" s="67"/>
      <c r="H11" s="67" t="s">
        <v>61</v>
      </c>
      <c r="I11" s="67"/>
      <c r="J11" s="67">
        <v>7175833</v>
      </c>
      <c r="L11" s="48" t="s">
        <v>61</v>
      </c>
    </row>
    <row r="12" spans="2:28" s="4" customFormat="1" ht="21.75" customHeight="1">
      <c r="B12" s="4" t="s">
        <v>46</v>
      </c>
      <c r="C12" s="104"/>
      <c r="D12" s="4" t="s">
        <v>47</v>
      </c>
      <c r="E12" s="104"/>
      <c r="F12" s="67">
        <v>3437</v>
      </c>
      <c r="G12" s="67"/>
      <c r="H12" s="67" t="s">
        <v>61</v>
      </c>
      <c r="I12" s="67"/>
      <c r="J12" s="67">
        <v>3437</v>
      </c>
    </row>
    <row r="13" spans="2:28" s="4" customFormat="1" ht="21.75" customHeight="1">
      <c r="B13" s="4" t="s">
        <v>49</v>
      </c>
      <c r="C13" s="104"/>
      <c r="D13" s="4" t="s">
        <v>50</v>
      </c>
      <c r="E13" s="104"/>
      <c r="F13" s="67">
        <v>1326</v>
      </c>
      <c r="G13" s="67"/>
      <c r="H13" s="67" t="s">
        <v>61</v>
      </c>
      <c r="I13" s="67"/>
      <c r="J13" s="67">
        <v>1326</v>
      </c>
    </row>
    <row r="14" spans="2:28" ht="21.75" customHeight="1" thickBot="1">
      <c r="B14" s="133" t="s">
        <v>88</v>
      </c>
      <c r="C14" s="133"/>
      <c r="D14" s="133"/>
      <c r="F14" s="72">
        <f>SUM(F11:F13)</f>
        <v>7180596</v>
      </c>
      <c r="H14" s="30"/>
      <c r="J14" s="72">
        <f>SUM(J11:J13)</f>
        <v>7180596</v>
      </c>
      <c r="L14" s="30"/>
    </row>
    <row r="15" spans="2:28" ht="21.75" customHeight="1" thickTop="1"/>
    <row r="16" spans="2:28" ht="30">
      <c r="F16" s="58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9"/>
  <sheetViews>
    <sheetView rightToLeft="1" view="pageBreakPreview" zoomScale="60" zoomScaleNormal="100" workbookViewId="0">
      <selection activeCell="T17" sqref="T17"/>
    </sheetView>
  </sheetViews>
  <sheetFormatPr defaultRowHeight="21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2.425781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2.140625" style="32" customWidth="1"/>
    <col min="15" max="15" width="1" style="32" customWidth="1"/>
    <col min="16" max="16" width="13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3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2:28" ht="30">
      <c r="B3" s="137" t="s">
        <v>52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</row>
    <row r="4" spans="2:28" ht="30">
      <c r="B4" s="137" t="s">
        <v>153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</row>
    <row r="5" spans="2:28" s="33" customFormat="1" ht="87" customHeight="1"/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>
      <c r="B9" s="136" t="s">
        <v>53</v>
      </c>
      <c r="C9" s="136" t="s">
        <v>53</v>
      </c>
      <c r="D9" s="136" t="s">
        <v>53</v>
      </c>
      <c r="E9" s="136" t="s">
        <v>53</v>
      </c>
      <c r="F9" s="136" t="s">
        <v>53</v>
      </c>
      <c r="G9" s="136" t="s">
        <v>53</v>
      </c>
      <c r="H9" s="136" t="s">
        <v>53</v>
      </c>
      <c r="J9" s="136" t="s">
        <v>54</v>
      </c>
      <c r="K9" s="136" t="s">
        <v>54</v>
      </c>
      <c r="L9" s="136" t="s">
        <v>54</v>
      </c>
      <c r="M9" s="136" t="s">
        <v>54</v>
      </c>
      <c r="N9" s="136" t="s">
        <v>54</v>
      </c>
      <c r="P9" s="136" t="s">
        <v>55</v>
      </c>
      <c r="Q9" s="136" t="s">
        <v>55</v>
      </c>
      <c r="R9" s="136" t="s">
        <v>55</v>
      </c>
      <c r="S9" s="136" t="s">
        <v>55</v>
      </c>
      <c r="T9" s="136" t="s">
        <v>55</v>
      </c>
    </row>
    <row r="10" spans="2:28" s="35" customFormat="1" ht="60" customHeight="1">
      <c r="B10" s="135" t="s">
        <v>56</v>
      </c>
      <c r="C10" s="38"/>
      <c r="D10" s="135" t="s">
        <v>57</v>
      </c>
      <c r="E10" s="38"/>
      <c r="F10" s="135" t="s">
        <v>25</v>
      </c>
      <c r="G10" s="38"/>
      <c r="H10" s="135" t="s">
        <v>26</v>
      </c>
      <c r="J10" s="135" t="s">
        <v>58</v>
      </c>
      <c r="K10" s="38"/>
      <c r="L10" s="135" t="s">
        <v>59</v>
      </c>
      <c r="M10" s="38"/>
      <c r="N10" s="135" t="s">
        <v>60</v>
      </c>
      <c r="P10" s="135" t="s">
        <v>58</v>
      </c>
      <c r="Q10" s="38"/>
      <c r="R10" s="135" t="s">
        <v>59</v>
      </c>
      <c r="S10" s="38"/>
      <c r="T10" s="135" t="s">
        <v>60</v>
      </c>
    </row>
    <row r="11" spans="2:28" s="33" customFormat="1">
      <c r="B11" s="103" t="s">
        <v>117</v>
      </c>
      <c r="C11" s="104"/>
      <c r="D11" s="34" t="s">
        <v>61</v>
      </c>
      <c r="E11" s="34"/>
      <c r="F11" s="34" t="s">
        <v>120</v>
      </c>
      <c r="G11" s="34"/>
      <c r="H11" s="34">
        <v>18</v>
      </c>
      <c r="I11" s="34"/>
      <c r="J11" s="34">
        <v>76666418</v>
      </c>
      <c r="K11" s="34"/>
      <c r="L11" s="34" t="s">
        <v>61</v>
      </c>
      <c r="M11" s="34"/>
      <c r="N11" s="34">
        <v>76666418</v>
      </c>
      <c r="O11" s="34"/>
      <c r="P11" s="34">
        <v>76666418</v>
      </c>
      <c r="Q11" s="34"/>
      <c r="R11" s="34" t="s">
        <v>61</v>
      </c>
      <c r="S11" s="34"/>
      <c r="T11" s="34">
        <v>76666418</v>
      </c>
    </row>
    <row r="12" spans="2:28" s="33" customFormat="1">
      <c r="B12" s="103" t="s">
        <v>135</v>
      </c>
      <c r="C12" s="104"/>
      <c r="D12" s="34">
        <v>30</v>
      </c>
      <c r="E12" s="34"/>
      <c r="F12" s="34" t="s">
        <v>61</v>
      </c>
      <c r="G12" s="34"/>
      <c r="H12" s="34">
        <v>0</v>
      </c>
      <c r="I12" s="34"/>
      <c r="J12" s="34">
        <v>7175833</v>
      </c>
      <c r="K12" s="34"/>
      <c r="L12" s="34">
        <v>0</v>
      </c>
      <c r="M12" s="34"/>
      <c r="N12" s="34">
        <v>7175833</v>
      </c>
      <c r="O12" s="34"/>
      <c r="P12" s="34">
        <v>7175833</v>
      </c>
      <c r="Q12" s="34"/>
      <c r="R12" s="34">
        <v>0</v>
      </c>
      <c r="S12" s="34"/>
      <c r="T12" s="34">
        <v>7175833</v>
      </c>
    </row>
    <row r="13" spans="2:28" s="33" customFormat="1">
      <c r="B13" s="103" t="s">
        <v>46</v>
      </c>
      <c r="C13" s="104"/>
      <c r="D13" s="34">
        <v>27</v>
      </c>
      <c r="E13" s="34"/>
      <c r="F13" s="34" t="s">
        <v>61</v>
      </c>
      <c r="G13" s="34"/>
      <c r="H13" s="34">
        <v>0</v>
      </c>
      <c r="I13" s="34"/>
      <c r="J13" s="34">
        <v>3437</v>
      </c>
      <c r="K13" s="34"/>
      <c r="L13" s="34">
        <v>0</v>
      </c>
      <c r="M13" s="34"/>
      <c r="N13" s="34">
        <v>3437</v>
      </c>
      <c r="O13" s="34"/>
      <c r="P13" s="34">
        <v>3437</v>
      </c>
      <c r="Q13" s="34"/>
      <c r="R13" s="34">
        <v>0</v>
      </c>
      <c r="S13" s="34"/>
      <c r="T13" s="34">
        <v>3437</v>
      </c>
    </row>
    <row r="14" spans="2:28" s="33" customFormat="1">
      <c r="B14" s="103" t="s">
        <v>49</v>
      </c>
      <c r="C14" s="104"/>
      <c r="D14" s="34">
        <v>17</v>
      </c>
      <c r="E14" s="34"/>
      <c r="F14" s="34" t="s">
        <v>61</v>
      </c>
      <c r="G14" s="34"/>
      <c r="H14" s="34">
        <v>0</v>
      </c>
      <c r="I14" s="34"/>
      <c r="J14" s="34">
        <v>1326</v>
      </c>
      <c r="K14" s="34"/>
      <c r="L14" s="34">
        <v>0</v>
      </c>
      <c r="M14" s="34"/>
      <c r="N14" s="34">
        <v>1326</v>
      </c>
      <c r="O14" s="34"/>
      <c r="P14" s="34">
        <v>1326</v>
      </c>
      <c r="Q14" s="34"/>
      <c r="R14" s="34">
        <v>0</v>
      </c>
      <c r="S14" s="34"/>
      <c r="T14" s="34">
        <v>1326</v>
      </c>
    </row>
    <row r="15" spans="2:28" s="33" customFormat="1">
      <c r="D15" s="34"/>
      <c r="H15" s="34"/>
      <c r="J15" s="36"/>
      <c r="K15" s="37"/>
      <c r="L15" s="36"/>
      <c r="M15" s="37"/>
      <c r="N15" s="36"/>
      <c r="O15" s="37"/>
      <c r="P15" s="36"/>
      <c r="Q15" s="37"/>
      <c r="R15" s="36"/>
      <c r="S15" s="37"/>
      <c r="T15" s="36"/>
    </row>
    <row r="16" spans="2:28" s="33" customFormat="1" ht="21.75" thickBot="1">
      <c r="B16" s="134" t="s">
        <v>88</v>
      </c>
      <c r="C16" s="134"/>
      <c r="D16" s="134"/>
      <c r="E16" s="134"/>
      <c r="F16" s="134"/>
      <c r="G16" s="134"/>
      <c r="H16" s="134"/>
      <c r="J16" s="40">
        <f>SUM(J11:J14)</f>
        <v>83847014</v>
      </c>
      <c r="L16" s="68">
        <f>SUM(L11:L14)</f>
        <v>0</v>
      </c>
      <c r="N16" s="40">
        <f>SUM(N11:N15)</f>
        <v>83847014</v>
      </c>
      <c r="P16" s="40">
        <f>SUM(P11:P14)</f>
        <v>83847014</v>
      </c>
      <c r="R16" s="68">
        <f>SUM(R11:R14)</f>
        <v>0</v>
      </c>
      <c r="T16" s="40">
        <f>SUM(T11:T15)</f>
        <v>83847014</v>
      </c>
    </row>
    <row r="17" spans="10:10" ht="21.75" thickTop="1"/>
    <row r="19" spans="10:10" ht="30">
      <c r="J19" s="62">
        <v>15</v>
      </c>
    </row>
  </sheetData>
  <sortState xmlns:xlrd2="http://schemas.microsoft.com/office/spreadsheetml/2017/richdata2" ref="B11:T14">
    <sortCondition descending="1" ref="T11:T14"/>
  </sortState>
  <mergeCells count="17"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view="pageBreakPreview" topLeftCell="A3" zoomScale="85" zoomScaleNormal="85" zoomScaleSheetLayoutView="85" workbookViewId="0">
      <selection activeCell="B11" sqref="B11"/>
    </sheetView>
  </sheetViews>
  <sheetFormatPr defaultRowHeight="21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07" t="s">
        <v>0</v>
      </c>
      <c r="C2" s="107"/>
      <c r="D2" s="107"/>
      <c r="E2" s="107"/>
      <c r="F2" s="107"/>
    </row>
    <row r="3" spans="2:28" ht="30">
      <c r="B3" s="107" t="s">
        <v>52</v>
      </c>
      <c r="C3" s="107"/>
      <c r="D3" s="107"/>
      <c r="E3" s="107"/>
      <c r="F3" s="107"/>
    </row>
    <row r="4" spans="2:28" ht="30">
      <c r="B4" s="107" t="s">
        <v>153</v>
      </c>
      <c r="C4" s="107"/>
      <c r="D4" s="107"/>
      <c r="E4" s="107"/>
      <c r="F4" s="107"/>
    </row>
    <row r="5" spans="2:28" ht="125.25" customHeight="1"/>
    <row r="6" spans="2:28" s="25" customFormat="1" ht="24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>
      <c r="B9" s="126" t="s">
        <v>82</v>
      </c>
      <c r="D9" s="107" t="s">
        <v>54</v>
      </c>
      <c r="F9" s="107" t="s">
        <v>152</v>
      </c>
    </row>
    <row r="10" spans="2:28" ht="30">
      <c r="B10" s="139" t="s">
        <v>82</v>
      </c>
      <c r="D10" s="140" t="s">
        <v>42</v>
      </c>
      <c r="F10" s="140" t="s">
        <v>42</v>
      </c>
    </row>
    <row r="11" spans="2:28" ht="26.25">
      <c r="B11" s="26" t="s">
        <v>82</v>
      </c>
      <c r="C11" s="104"/>
      <c r="D11" s="97">
        <v>129166871</v>
      </c>
      <c r="E11" s="97"/>
      <c r="F11" s="97">
        <v>129166871</v>
      </c>
    </row>
    <row r="12" spans="2:28" ht="26.25">
      <c r="B12" s="26" t="s">
        <v>84</v>
      </c>
      <c r="C12" s="104"/>
      <c r="D12" s="97">
        <v>16722052</v>
      </c>
      <c r="E12" s="97"/>
      <c r="F12" s="97">
        <v>16722052</v>
      </c>
    </row>
    <row r="13" spans="2:28" ht="26.25" hidden="1">
      <c r="B13" s="26" t="s">
        <v>83</v>
      </c>
      <c r="C13" s="26"/>
      <c r="D13" s="97">
        <v>0</v>
      </c>
      <c r="E13" s="98"/>
      <c r="F13" s="97">
        <v>0</v>
      </c>
    </row>
    <row r="14" spans="2:28" ht="26.25">
      <c r="B14" s="26"/>
      <c r="C14" s="26"/>
      <c r="D14" s="97"/>
      <c r="E14" s="98"/>
      <c r="F14" s="97"/>
    </row>
    <row r="15" spans="2:28" ht="27" thickBot="1">
      <c r="B15" s="99" t="s">
        <v>88</v>
      </c>
      <c r="C15" s="26"/>
      <c r="D15" s="100">
        <f>SUM(D11:D14)</f>
        <v>145888923</v>
      </c>
      <c r="E15" s="98"/>
      <c r="F15" s="100">
        <f>SUM(F11:F14)</f>
        <v>145888923</v>
      </c>
    </row>
    <row r="16" spans="2:28" ht="21.75" thickTop="1"/>
    <row r="17" spans="1:6" ht="85.5" customHeight="1"/>
    <row r="18" spans="1:6" ht="85.5" customHeight="1"/>
    <row r="19" spans="1:6" ht="30">
      <c r="A19" s="138">
        <v>16</v>
      </c>
      <c r="B19" s="138"/>
      <c r="C19" s="138"/>
      <c r="D19" s="138"/>
      <c r="E19" s="138"/>
      <c r="F19" s="138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E20" sqref="E20"/>
    </sheetView>
  </sheetViews>
  <sheetFormatPr defaultRowHeight="21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07" t="s">
        <v>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3:17" ht="30">
      <c r="C3" s="107" t="s">
        <v>1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3:17" ht="30">
      <c r="C4" s="107" t="s">
        <v>153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3:17" ht="30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>
      <c r="C9" s="108" t="s">
        <v>99</v>
      </c>
      <c r="D9" s="109" t="s">
        <v>145</v>
      </c>
      <c r="E9" s="109" t="s">
        <v>3</v>
      </c>
      <c r="F9" s="109" t="s">
        <v>3</v>
      </c>
      <c r="G9" s="109" t="s">
        <v>3</v>
      </c>
      <c r="I9" s="109" t="s">
        <v>4</v>
      </c>
      <c r="J9" s="109" t="s">
        <v>4</v>
      </c>
      <c r="K9" s="109" t="s">
        <v>4</v>
      </c>
      <c r="M9" s="109" t="s">
        <v>152</v>
      </c>
      <c r="N9" s="109" t="s">
        <v>5</v>
      </c>
      <c r="O9" s="109" t="s">
        <v>5</v>
      </c>
      <c r="P9" s="109" t="s">
        <v>5</v>
      </c>
      <c r="Q9" s="109" t="s">
        <v>5</v>
      </c>
    </row>
    <row r="10" spans="3:17" s="6" customFormat="1" ht="44.25" customHeight="1">
      <c r="C10" s="108"/>
      <c r="D10" s="11"/>
      <c r="E10" s="110" t="s">
        <v>7</v>
      </c>
      <c r="F10" s="11"/>
      <c r="G10" s="110" t="s">
        <v>8</v>
      </c>
      <c r="I10" s="110" t="s">
        <v>100</v>
      </c>
      <c r="J10" s="11"/>
      <c r="K10" s="110" t="s">
        <v>101</v>
      </c>
      <c r="M10" s="110" t="s">
        <v>7</v>
      </c>
      <c r="N10" s="11"/>
      <c r="O10" s="110" t="s">
        <v>8</v>
      </c>
      <c r="Q10" s="112" t="s">
        <v>12</v>
      </c>
    </row>
    <row r="11" spans="3:17" s="6" customFormat="1" ht="39.75" customHeight="1">
      <c r="C11" s="108"/>
      <c r="D11" s="10"/>
      <c r="E11" s="111" t="s">
        <v>7</v>
      </c>
      <c r="F11" s="10"/>
      <c r="G11" s="111" t="s">
        <v>8</v>
      </c>
      <c r="I11" s="111"/>
      <c r="J11" s="10"/>
      <c r="K11" s="111"/>
      <c r="M11" s="111" t="s">
        <v>7</v>
      </c>
      <c r="N11" s="10"/>
      <c r="O11" s="111" t="s">
        <v>8</v>
      </c>
      <c r="Q11" s="113" t="s">
        <v>12</v>
      </c>
    </row>
    <row r="12" spans="3:17">
      <c r="C12" s="43" t="s">
        <v>91</v>
      </c>
      <c r="E12" s="3">
        <f>سهام!G33</f>
        <v>489515133017</v>
      </c>
      <c r="G12" s="3">
        <f>سهام!I33</f>
        <v>627274807309.02954</v>
      </c>
      <c r="I12" s="3">
        <f>سهام!M33</f>
        <v>83035730385</v>
      </c>
      <c r="K12" s="3">
        <f>سهام!Q33</f>
        <v>115662111053</v>
      </c>
      <c r="M12" s="3">
        <f>سهام!W33</f>
        <v>504022880957</v>
      </c>
      <c r="O12" s="3">
        <f>سهام!Y33</f>
        <v>741603648722.87427</v>
      </c>
      <c r="Q12" s="8">
        <f t="shared" ref="Q12:Q17" si="0">O12/$O$19</f>
        <v>0.96303859445387463</v>
      </c>
    </row>
    <row r="13" spans="3:17">
      <c r="C13" s="2" t="s">
        <v>95</v>
      </c>
      <c r="E13" s="3">
        <f>سپرده!L14</f>
        <v>2241101866</v>
      </c>
      <c r="G13" s="3">
        <f>E13</f>
        <v>2241101866</v>
      </c>
      <c r="I13" s="3">
        <f>سپرده!N14</f>
        <v>66496739647</v>
      </c>
      <c r="K13" s="3">
        <f>سپرده!P14</f>
        <v>50071403729</v>
      </c>
      <c r="M13" s="3">
        <f>سپرده!R14</f>
        <v>18666437784</v>
      </c>
      <c r="O13" s="3">
        <f>M13</f>
        <v>18666437784</v>
      </c>
      <c r="Q13" s="8">
        <f t="shared" si="0"/>
        <v>2.4240037165299329E-2</v>
      </c>
    </row>
    <row r="14" spans="3:17">
      <c r="C14" s="2" t="s">
        <v>93</v>
      </c>
      <c r="E14" s="3">
        <f>'اوراق مشارکت'!R16</f>
        <v>9386481698</v>
      </c>
      <c r="G14" s="3">
        <f>'اوراق مشارکت'!T16</f>
        <v>9644760728</v>
      </c>
      <c r="I14" s="3">
        <f>'اوراق مشارکت'!X16</f>
        <v>0</v>
      </c>
      <c r="K14" s="3">
        <f>'اوراق مشارکت'!AB16</f>
        <v>0</v>
      </c>
      <c r="M14" s="3">
        <f>'اوراق مشارکت'!AH16</f>
        <v>9386481698</v>
      </c>
      <c r="O14" s="3">
        <f>'اوراق مشارکت'!AJ16</f>
        <v>9796298157</v>
      </c>
      <c r="Q14" s="8">
        <f t="shared" si="0"/>
        <v>1.2721368380825998E-2</v>
      </c>
    </row>
    <row r="15" spans="3:17" hidden="1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>
      <c r="E18" s="3"/>
      <c r="G18" s="3"/>
      <c r="I18" s="3"/>
      <c r="K18" s="3"/>
      <c r="M18" s="3"/>
      <c r="O18" s="3"/>
      <c r="Q18" s="8"/>
    </row>
    <row r="19" spans="3:17" ht="21.75" thickBot="1">
      <c r="C19" s="2" t="s">
        <v>88</v>
      </c>
      <c r="D19" s="3">
        <f t="shared" ref="D19:P19" si="1">SUM(D12:D17)</f>
        <v>0</v>
      </c>
      <c r="E19" s="9">
        <f>SUM(E12:E18)</f>
        <v>501142716581</v>
      </c>
      <c r="F19" s="3">
        <f t="shared" si="1"/>
        <v>0</v>
      </c>
      <c r="G19" s="9">
        <f>SUM(G12:G14)</f>
        <v>639160669903.02954</v>
      </c>
      <c r="H19" s="3">
        <f t="shared" si="1"/>
        <v>0</v>
      </c>
      <c r="I19" s="9">
        <f>SUM(I12:I14)</f>
        <v>149532470032</v>
      </c>
      <c r="J19" s="3">
        <f t="shared" si="1"/>
        <v>0</v>
      </c>
      <c r="K19" s="9">
        <f>SUM(K12:K14)</f>
        <v>165733514782</v>
      </c>
      <c r="L19" s="3">
        <f t="shared" si="1"/>
        <v>0</v>
      </c>
      <c r="M19" s="9">
        <f>SUM(M12:M14)</f>
        <v>532075800439</v>
      </c>
      <c r="N19" s="3">
        <f t="shared" si="1"/>
        <v>0</v>
      </c>
      <c r="O19" s="9">
        <f>SUM(O12:O14)</f>
        <v>770066384663.87427</v>
      </c>
      <c r="P19" s="3">
        <f t="shared" si="1"/>
        <v>0</v>
      </c>
      <c r="Q19" s="31">
        <f>O19/$O$19</f>
        <v>1</v>
      </c>
    </row>
    <row r="20" spans="3:17" ht="21.75" thickTop="1"/>
    <row r="23" spans="3:17" ht="30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35"/>
  <sheetViews>
    <sheetView rightToLeft="1" view="pageBreakPreview" zoomScale="60" zoomScaleNormal="80" workbookViewId="0">
      <selection activeCell="AA31" sqref="AA31"/>
    </sheetView>
  </sheetViews>
  <sheetFormatPr defaultRowHeight="21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>
      <c r="C2" s="107" t="s">
        <v>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3:27" ht="30">
      <c r="C3" s="107" t="s">
        <v>1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</row>
    <row r="4" spans="3:27" ht="30">
      <c r="C4" s="107" t="s">
        <v>153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</row>
    <row r="5" spans="3:27" ht="30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>
      <c r="C8" s="108" t="s">
        <v>2</v>
      </c>
      <c r="E8" s="109" t="s">
        <v>145</v>
      </c>
      <c r="F8" s="109" t="s">
        <v>3</v>
      </c>
      <c r="G8" s="109" t="s">
        <v>3</v>
      </c>
      <c r="H8" s="109" t="s">
        <v>3</v>
      </c>
      <c r="I8" s="109" t="s">
        <v>3</v>
      </c>
      <c r="J8" s="114"/>
      <c r="K8" s="109" t="s">
        <v>4</v>
      </c>
      <c r="L8" s="109" t="s">
        <v>4</v>
      </c>
      <c r="M8" s="109" t="s">
        <v>4</v>
      </c>
      <c r="N8" s="109" t="s">
        <v>4</v>
      </c>
      <c r="O8" s="109" t="s">
        <v>4</v>
      </c>
      <c r="P8" s="109" t="s">
        <v>4</v>
      </c>
      <c r="Q8" s="109" t="s">
        <v>4</v>
      </c>
      <c r="R8" s="114"/>
      <c r="S8" s="109" t="s">
        <v>152</v>
      </c>
      <c r="T8" s="109" t="s">
        <v>5</v>
      </c>
      <c r="U8" s="109" t="s">
        <v>5</v>
      </c>
      <c r="V8" s="109" t="s">
        <v>5</v>
      </c>
      <c r="W8" s="109" t="s">
        <v>5</v>
      </c>
      <c r="X8" s="109" t="s">
        <v>5</v>
      </c>
      <c r="Y8" s="109" t="s">
        <v>5</v>
      </c>
      <c r="Z8" s="109" t="s">
        <v>5</v>
      </c>
      <c r="AA8" s="109" t="s">
        <v>5</v>
      </c>
    </row>
    <row r="9" spans="3:27" s="6" customFormat="1" ht="44.25" customHeight="1">
      <c r="C9" s="108" t="s">
        <v>2</v>
      </c>
      <c r="D9" s="114"/>
      <c r="E9" s="110" t="s">
        <v>6</v>
      </c>
      <c r="F9" s="115"/>
      <c r="G9" s="110" t="s">
        <v>7</v>
      </c>
      <c r="H9" s="11"/>
      <c r="I9" s="110" t="s">
        <v>8</v>
      </c>
      <c r="J9" s="114"/>
      <c r="K9" s="110" t="s">
        <v>9</v>
      </c>
      <c r="L9" s="110" t="s">
        <v>9</v>
      </c>
      <c r="M9" s="110" t="s">
        <v>9</v>
      </c>
      <c r="N9" s="11"/>
      <c r="O9" s="110" t="s">
        <v>10</v>
      </c>
      <c r="P9" s="110" t="s">
        <v>10</v>
      </c>
      <c r="Q9" s="110" t="s">
        <v>10</v>
      </c>
      <c r="R9" s="114"/>
      <c r="S9" s="110" t="s">
        <v>6</v>
      </c>
      <c r="T9" s="115"/>
      <c r="U9" s="110" t="s">
        <v>11</v>
      </c>
      <c r="V9" s="115"/>
      <c r="W9" s="110" t="s">
        <v>7</v>
      </c>
      <c r="X9" s="115"/>
      <c r="Y9" s="110" t="s">
        <v>8</v>
      </c>
      <c r="Z9" s="114"/>
      <c r="AA9" s="110" t="s">
        <v>12</v>
      </c>
    </row>
    <row r="10" spans="3:27" s="6" customFormat="1" ht="54" customHeight="1">
      <c r="C10" s="108" t="s">
        <v>2</v>
      </c>
      <c r="D10" s="114"/>
      <c r="E10" s="111" t="s">
        <v>6</v>
      </c>
      <c r="F10" s="116"/>
      <c r="G10" s="111" t="s">
        <v>7</v>
      </c>
      <c r="H10" s="10"/>
      <c r="I10" s="111" t="s">
        <v>8</v>
      </c>
      <c r="J10" s="114"/>
      <c r="K10" s="111" t="s">
        <v>6</v>
      </c>
      <c r="L10" s="10"/>
      <c r="M10" s="111" t="s">
        <v>7</v>
      </c>
      <c r="N10" s="10"/>
      <c r="O10" s="111" t="s">
        <v>6</v>
      </c>
      <c r="P10" s="10"/>
      <c r="Q10" s="111" t="s">
        <v>13</v>
      </c>
      <c r="R10" s="114"/>
      <c r="S10" s="111" t="s">
        <v>6</v>
      </c>
      <c r="T10" s="116"/>
      <c r="U10" s="111" t="s">
        <v>11</v>
      </c>
      <c r="V10" s="116"/>
      <c r="W10" s="111" t="s">
        <v>7</v>
      </c>
      <c r="X10" s="116"/>
      <c r="Y10" s="111" t="s">
        <v>8</v>
      </c>
      <c r="Z10" s="114"/>
      <c r="AA10" s="111" t="s">
        <v>12</v>
      </c>
    </row>
    <row r="11" spans="3:27">
      <c r="C11" s="2" t="s">
        <v>138</v>
      </c>
      <c r="D11" s="104"/>
      <c r="E11" s="3">
        <v>1805893</v>
      </c>
      <c r="F11" s="3"/>
      <c r="G11" s="3">
        <v>41823022887</v>
      </c>
      <c r="H11" s="3"/>
      <c r="I11" s="3">
        <v>60018976113.9561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0</v>
      </c>
      <c r="R11" s="3"/>
      <c r="S11" s="3">
        <v>1805893</v>
      </c>
      <c r="T11" s="3"/>
      <c r="U11" s="3">
        <v>45000</v>
      </c>
      <c r="V11" s="3"/>
      <c r="W11" s="3">
        <v>41823022887</v>
      </c>
      <c r="X11" s="3"/>
      <c r="Y11" s="3">
        <v>80781657149.25</v>
      </c>
      <c r="AA11" s="8">
        <f>Y11/'سرمایه گذاری ها'!$O$19</f>
        <v>0.10490219902860755</v>
      </c>
    </row>
    <row r="12" spans="3:27">
      <c r="C12" s="2" t="s">
        <v>122</v>
      </c>
      <c r="D12" s="104"/>
      <c r="E12" s="3">
        <v>2019000</v>
      </c>
      <c r="F12" s="3"/>
      <c r="G12" s="3">
        <v>53861462159</v>
      </c>
      <c r="H12" s="3"/>
      <c r="I12" s="3">
        <v>64685189398.5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0</v>
      </c>
      <c r="R12" s="3"/>
      <c r="S12" s="3">
        <v>2019000</v>
      </c>
      <c r="T12" s="3"/>
      <c r="U12" s="3">
        <v>36970</v>
      </c>
      <c r="V12" s="3"/>
      <c r="W12" s="3">
        <v>53861462159</v>
      </c>
      <c r="X12" s="3"/>
      <c r="Y12" s="3">
        <v>74198307541.5</v>
      </c>
      <c r="AA12" s="8">
        <f>Y12/'سرمایه گذاری ها'!$O$19</f>
        <v>9.6353131391245919E-2</v>
      </c>
    </row>
    <row r="13" spans="3:27">
      <c r="C13" s="2" t="s">
        <v>139</v>
      </c>
      <c r="D13" s="104"/>
      <c r="E13" s="3">
        <v>4000000</v>
      </c>
      <c r="F13" s="3"/>
      <c r="G13" s="3">
        <v>33139443803</v>
      </c>
      <c r="H13" s="3"/>
      <c r="I13" s="3">
        <v>52207506000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0</v>
      </c>
      <c r="R13" s="3"/>
      <c r="S13" s="3">
        <v>4000000</v>
      </c>
      <c r="T13" s="3"/>
      <c r="U13" s="3">
        <v>17760</v>
      </c>
      <c r="V13" s="3"/>
      <c r="W13" s="3">
        <v>33139443803</v>
      </c>
      <c r="X13" s="3"/>
      <c r="Y13" s="3">
        <v>70617312000</v>
      </c>
      <c r="AA13" s="8">
        <f>Y13/'سرمایه گذاری ها'!$O$19</f>
        <v>9.1702888746174396E-2</v>
      </c>
    </row>
    <row r="14" spans="3:27">
      <c r="C14" s="2" t="s">
        <v>113</v>
      </c>
      <c r="D14" s="104"/>
      <c r="E14" s="3">
        <v>1717303</v>
      </c>
      <c r="F14" s="3"/>
      <c r="G14" s="3">
        <v>30939487100</v>
      </c>
      <c r="H14" s="3"/>
      <c r="I14" s="3">
        <v>55326626378.1315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1717303</v>
      </c>
      <c r="T14" s="3"/>
      <c r="U14" s="3">
        <v>37170</v>
      </c>
      <c r="V14" s="3"/>
      <c r="W14" s="3">
        <v>30939487100</v>
      </c>
      <c r="X14" s="3"/>
      <c r="Y14" s="3">
        <v>63452351202.565498</v>
      </c>
      <c r="AA14" s="8">
        <f>Y14/'سرمایه گذاری ها'!$O$19</f>
        <v>8.2398547016516985E-2</v>
      </c>
    </row>
    <row r="15" spans="3:27">
      <c r="C15" s="2" t="s">
        <v>133</v>
      </c>
      <c r="D15" s="104"/>
      <c r="E15" s="3">
        <v>292100</v>
      </c>
      <c r="F15" s="3"/>
      <c r="G15" s="3">
        <v>34756318795</v>
      </c>
      <c r="H15" s="3"/>
      <c r="I15" s="3">
        <v>54152513932.5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292100</v>
      </c>
      <c r="T15" s="3"/>
      <c r="U15" s="3">
        <v>191200</v>
      </c>
      <c r="V15" s="3"/>
      <c r="W15" s="3">
        <v>34756318795</v>
      </c>
      <c r="X15" s="3"/>
      <c r="Y15" s="3">
        <v>55517215356</v>
      </c>
      <c r="AA15" s="8">
        <f>Y15/'سرمایه گذاری ها'!$O$19</f>
        <v>7.2094064176340678E-2</v>
      </c>
    </row>
    <row r="16" spans="3:27">
      <c r="C16" s="2" t="s">
        <v>121</v>
      </c>
      <c r="D16" s="104"/>
      <c r="E16" s="3">
        <v>643000</v>
      </c>
      <c r="F16" s="3"/>
      <c r="G16" s="3">
        <v>41828493349</v>
      </c>
      <c r="H16" s="3"/>
      <c r="I16" s="3">
        <v>46461568963.5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643000</v>
      </c>
      <c r="T16" s="3"/>
      <c r="U16" s="3">
        <v>83510</v>
      </c>
      <c r="V16" s="3"/>
      <c r="W16" s="3">
        <v>41828493349</v>
      </c>
      <c r="X16" s="3"/>
      <c r="Y16" s="3">
        <v>53377433266.5</v>
      </c>
      <c r="AA16" s="8">
        <f>Y16/'سرمایه گذاری ها'!$O$19</f>
        <v>6.9315365960038205E-2</v>
      </c>
    </row>
    <row r="17" spans="3:27">
      <c r="C17" s="2" t="s">
        <v>15</v>
      </c>
      <c r="D17" s="104"/>
      <c r="E17" s="3">
        <v>7542643</v>
      </c>
      <c r="F17" s="3"/>
      <c r="G17" s="3">
        <v>41850266585</v>
      </c>
      <c r="H17" s="3"/>
      <c r="I17" s="3">
        <v>44161831574.7435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0</v>
      </c>
      <c r="R17" s="3"/>
      <c r="S17" s="3">
        <v>7542643</v>
      </c>
      <c r="T17" s="3"/>
      <c r="U17" s="3">
        <v>6310</v>
      </c>
      <c r="V17" s="3"/>
      <c r="W17" s="3">
        <v>41850266585</v>
      </c>
      <c r="X17" s="3"/>
      <c r="Y17" s="3">
        <v>47310892569.886497</v>
      </c>
      <c r="AA17" s="8">
        <f>Y17/'سرمایه گذاری ها'!$O$19</f>
        <v>6.1437420866692155E-2</v>
      </c>
    </row>
    <row r="18" spans="3:27">
      <c r="C18" s="2" t="s">
        <v>130</v>
      </c>
      <c r="D18" s="104"/>
      <c r="E18" s="3">
        <v>4974884</v>
      </c>
      <c r="F18" s="3"/>
      <c r="G18" s="3">
        <v>35905566716</v>
      </c>
      <c r="H18" s="3"/>
      <c r="I18" s="3">
        <v>40650229878.444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4974884</v>
      </c>
      <c r="T18" s="3"/>
      <c r="U18" s="3">
        <v>9270</v>
      </c>
      <c r="V18" s="3"/>
      <c r="W18" s="3">
        <v>35905566716</v>
      </c>
      <c r="X18" s="3"/>
      <c r="Y18" s="3">
        <v>45842777490.653999</v>
      </c>
      <c r="AA18" s="8">
        <f>Y18/'سرمایه گذاری ها'!$O$19</f>
        <v>5.9530942271508035E-2</v>
      </c>
    </row>
    <row r="19" spans="3:27">
      <c r="C19" s="2" t="s">
        <v>143</v>
      </c>
      <c r="D19" s="104"/>
      <c r="E19" s="3">
        <v>3640000</v>
      </c>
      <c r="F19" s="3"/>
      <c r="G19" s="3">
        <v>29568823873</v>
      </c>
      <c r="H19" s="3"/>
      <c r="I19" s="3">
        <v>27897416820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3640000</v>
      </c>
      <c r="T19" s="3"/>
      <c r="U19" s="3">
        <v>10240</v>
      </c>
      <c r="V19" s="3"/>
      <c r="W19" s="3">
        <v>29568823873</v>
      </c>
      <c r="X19" s="3"/>
      <c r="Y19" s="3">
        <v>37051822080</v>
      </c>
      <c r="AA19" s="8">
        <f>Y19/'سرمایه گذاری ها'!$O$19</f>
        <v>4.8115101266461235E-2</v>
      </c>
    </row>
    <row r="20" spans="3:27">
      <c r="C20" s="2" t="s">
        <v>147</v>
      </c>
      <c r="D20" s="104"/>
      <c r="E20" s="3">
        <v>91224</v>
      </c>
      <c r="F20" s="3"/>
      <c r="G20" s="3">
        <v>10035960834</v>
      </c>
      <c r="H20" s="3"/>
      <c r="I20" s="3">
        <v>10414737795.42</v>
      </c>
      <c r="J20" s="3"/>
      <c r="K20" s="3">
        <v>184500</v>
      </c>
      <c r="L20" s="3"/>
      <c r="M20" s="3">
        <v>21543143196</v>
      </c>
      <c r="N20" s="3"/>
      <c r="O20" s="3">
        <v>0</v>
      </c>
      <c r="P20" s="3"/>
      <c r="Q20" s="3">
        <v>0</v>
      </c>
      <c r="R20" s="3"/>
      <c r="S20" s="3">
        <v>275724</v>
      </c>
      <c r="T20" s="3"/>
      <c r="U20" s="3">
        <v>132250</v>
      </c>
      <c r="V20" s="3"/>
      <c r="W20" s="3">
        <v>31579104030</v>
      </c>
      <c r="X20" s="3"/>
      <c r="Y20" s="3">
        <v>36247535230.949997</v>
      </c>
      <c r="AA20" s="8">
        <f>Y20/'سرمایه گذاری ها'!$O$19</f>
        <v>4.7070662936120319E-2</v>
      </c>
    </row>
    <row r="21" spans="3:27">
      <c r="C21" s="2" t="s">
        <v>134</v>
      </c>
      <c r="D21" s="104"/>
      <c r="E21" s="3">
        <v>5155820</v>
      </c>
      <c r="F21" s="3"/>
      <c r="G21" s="3">
        <v>34630739494</v>
      </c>
      <c r="H21" s="3"/>
      <c r="I21" s="3">
        <v>49406377276.440002</v>
      </c>
      <c r="J21" s="3"/>
      <c r="K21" s="3">
        <v>0</v>
      </c>
      <c r="L21" s="3"/>
      <c r="M21" s="3">
        <v>0</v>
      </c>
      <c r="N21" s="3"/>
      <c r="O21" s="3">
        <v>-3055820</v>
      </c>
      <c r="P21" s="3"/>
      <c r="Q21" s="3">
        <v>43546549550</v>
      </c>
      <c r="R21" s="3"/>
      <c r="S21" s="3">
        <v>2100000</v>
      </c>
      <c r="T21" s="3"/>
      <c r="U21" s="3">
        <v>14880</v>
      </c>
      <c r="V21" s="3"/>
      <c r="W21" s="3">
        <v>14105332019</v>
      </c>
      <c r="X21" s="3"/>
      <c r="Y21" s="3">
        <v>31062074400</v>
      </c>
      <c r="AA21" s="8">
        <f>Y21/'سرمایه گذاری ها'!$O$19</f>
        <v>4.0336878766053741E-2</v>
      </c>
    </row>
    <row r="22" spans="3:27">
      <c r="C22" s="2" t="s">
        <v>146</v>
      </c>
      <c r="D22" s="104"/>
      <c r="E22" s="3">
        <v>1300000</v>
      </c>
      <c r="F22" s="3"/>
      <c r="G22" s="3">
        <v>23942197696</v>
      </c>
      <c r="H22" s="3"/>
      <c r="I22" s="3">
        <v>26943725250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1300000</v>
      </c>
      <c r="T22" s="3"/>
      <c r="U22" s="3">
        <v>23900</v>
      </c>
      <c r="V22" s="3"/>
      <c r="W22" s="3">
        <v>23942197696</v>
      </c>
      <c r="X22" s="3"/>
      <c r="Y22" s="3">
        <v>30885133500</v>
      </c>
      <c r="AA22" s="8">
        <f>Y22/'سرمایه گذاری ها'!$O$19</f>
        <v>4.0107105199094009E-2</v>
      </c>
    </row>
    <row r="23" spans="3:27">
      <c r="C23" s="2" t="s">
        <v>154</v>
      </c>
      <c r="D23" s="104"/>
      <c r="E23" s="3">
        <v>0</v>
      </c>
      <c r="F23" s="3"/>
      <c r="G23" s="3">
        <v>0</v>
      </c>
      <c r="H23" s="3"/>
      <c r="I23" s="3">
        <v>0</v>
      </c>
      <c r="J23" s="3"/>
      <c r="K23" s="3">
        <v>1020000</v>
      </c>
      <c r="L23" s="3"/>
      <c r="M23" s="3">
        <v>29778695338</v>
      </c>
      <c r="N23" s="3"/>
      <c r="O23" s="3">
        <v>0</v>
      </c>
      <c r="P23" s="3"/>
      <c r="Q23" s="3">
        <v>0</v>
      </c>
      <c r="R23" s="3"/>
      <c r="S23" s="3">
        <v>1020000</v>
      </c>
      <c r="T23" s="3"/>
      <c r="U23" s="3">
        <v>29230</v>
      </c>
      <c r="V23" s="3"/>
      <c r="W23" s="3">
        <v>29778695338</v>
      </c>
      <c r="X23" s="3"/>
      <c r="Y23" s="3">
        <v>29637203130</v>
      </c>
      <c r="AA23" s="8">
        <f>Y23/'سرمایه گذاری ها'!$O$19</f>
        <v>3.848655612066007E-2</v>
      </c>
    </row>
    <row r="24" spans="3:27">
      <c r="C24" s="2" t="s">
        <v>144</v>
      </c>
      <c r="D24" s="104"/>
      <c r="E24" s="3">
        <v>2567000</v>
      </c>
      <c r="F24" s="3"/>
      <c r="G24" s="3">
        <v>27652821699</v>
      </c>
      <c r="H24" s="3"/>
      <c r="I24" s="3">
        <v>31871062111.5</v>
      </c>
      <c r="J24" s="3"/>
      <c r="K24" s="3">
        <v>0</v>
      </c>
      <c r="L24" s="3"/>
      <c r="M24" s="3">
        <v>0</v>
      </c>
      <c r="N24" s="3"/>
      <c r="O24" s="3">
        <v>-1000000</v>
      </c>
      <c r="P24" s="3"/>
      <c r="Q24" s="3">
        <v>13721785601</v>
      </c>
      <c r="R24" s="3"/>
      <c r="S24" s="3">
        <v>1567000</v>
      </c>
      <c r="T24" s="3"/>
      <c r="U24" s="3">
        <v>17420</v>
      </c>
      <c r="V24" s="3"/>
      <c r="W24" s="3">
        <v>16880394080</v>
      </c>
      <c r="X24" s="3"/>
      <c r="Y24" s="3">
        <v>27134722017</v>
      </c>
      <c r="AA24" s="8">
        <f>Y24/'سرمایه گذاری ها'!$O$19</f>
        <v>3.5236860817972226E-2</v>
      </c>
    </row>
    <row r="25" spans="3:27">
      <c r="C25" s="2" t="s">
        <v>148</v>
      </c>
      <c r="D25" s="104"/>
      <c r="E25" s="3">
        <v>0</v>
      </c>
      <c r="F25" s="3"/>
      <c r="G25" s="3">
        <v>0</v>
      </c>
      <c r="H25" s="3"/>
      <c r="I25" s="3">
        <v>0</v>
      </c>
      <c r="J25" s="3"/>
      <c r="K25" s="3">
        <v>974000</v>
      </c>
      <c r="L25" s="3"/>
      <c r="M25" s="3">
        <v>22713668355</v>
      </c>
      <c r="N25" s="3"/>
      <c r="O25" s="3">
        <v>0</v>
      </c>
      <c r="P25" s="3"/>
      <c r="Q25" s="3">
        <v>0</v>
      </c>
      <c r="R25" s="3"/>
      <c r="S25" s="3">
        <v>974000</v>
      </c>
      <c r="T25" s="3"/>
      <c r="U25" s="3">
        <v>26900</v>
      </c>
      <c r="V25" s="3"/>
      <c r="W25" s="3">
        <v>22713668355</v>
      </c>
      <c r="X25" s="3"/>
      <c r="Y25" s="3">
        <v>26044706430</v>
      </c>
      <c r="AA25" s="8">
        <f>Y25/'سرمایه گذاری ها'!$O$19</f>
        <v>3.3821378193736158E-2</v>
      </c>
    </row>
    <row r="26" spans="3:27">
      <c r="C26" s="2" t="s">
        <v>131</v>
      </c>
      <c r="D26" s="104"/>
      <c r="E26" s="3">
        <v>902641</v>
      </c>
      <c r="F26" s="3"/>
      <c r="G26" s="3">
        <v>10405030867</v>
      </c>
      <c r="H26" s="3"/>
      <c r="I26" s="3">
        <v>13737208079.425501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902641</v>
      </c>
      <c r="T26" s="3"/>
      <c r="U26" s="3">
        <v>23470</v>
      </c>
      <c r="V26" s="3"/>
      <c r="W26" s="3">
        <v>10405030867</v>
      </c>
      <c r="X26" s="3"/>
      <c r="Y26" s="3">
        <v>21058933613.593498</v>
      </c>
      <c r="AA26" s="8">
        <f>Y26/'سرمایه گذاری ها'!$O$19</f>
        <v>2.7346906751143926E-2</v>
      </c>
    </row>
    <row r="27" spans="3:27">
      <c r="C27" s="2" t="s">
        <v>155</v>
      </c>
      <c r="D27" s="104"/>
      <c r="E27" s="3">
        <v>0</v>
      </c>
      <c r="F27" s="3"/>
      <c r="G27" s="3">
        <v>0</v>
      </c>
      <c r="H27" s="3"/>
      <c r="I27" s="3">
        <v>0</v>
      </c>
      <c r="J27" s="3"/>
      <c r="K27" s="3">
        <v>984000</v>
      </c>
      <c r="L27" s="3"/>
      <c r="M27" s="3">
        <v>9000223496</v>
      </c>
      <c r="N27" s="3"/>
      <c r="O27" s="3">
        <v>0</v>
      </c>
      <c r="P27" s="3"/>
      <c r="Q27" s="3">
        <v>0</v>
      </c>
      <c r="R27" s="3"/>
      <c r="S27" s="3">
        <v>984000</v>
      </c>
      <c r="T27" s="3"/>
      <c r="U27" s="3">
        <v>8920</v>
      </c>
      <c r="V27" s="3"/>
      <c r="W27" s="3">
        <v>9000223496</v>
      </c>
      <c r="X27" s="3"/>
      <c r="Y27" s="3">
        <v>8725055184</v>
      </c>
      <c r="AA27" s="8">
        <f>Y27/'سرمایه گذاری ها'!$O$19</f>
        <v>1.1330263673057736E-2</v>
      </c>
    </row>
    <row r="28" spans="3:27">
      <c r="C28" s="2" t="s">
        <v>142</v>
      </c>
      <c r="D28" s="104"/>
      <c r="E28" s="3">
        <v>100964</v>
      </c>
      <c r="F28" s="3"/>
      <c r="G28" s="3">
        <v>26377451382</v>
      </c>
      <c r="H28" s="3"/>
      <c r="I28" s="3">
        <v>30796467619.77</v>
      </c>
      <c r="J28" s="3"/>
      <c r="K28" s="3">
        <v>0</v>
      </c>
      <c r="L28" s="3"/>
      <c r="M28" s="3">
        <v>0</v>
      </c>
      <c r="N28" s="3"/>
      <c r="O28" s="3">
        <v>-93900</v>
      </c>
      <c r="P28" s="3"/>
      <c r="Q28" s="3">
        <v>33588865191</v>
      </c>
      <c r="R28" s="3"/>
      <c r="S28" s="3">
        <v>7064</v>
      </c>
      <c r="T28" s="3"/>
      <c r="U28" s="3">
        <v>359800</v>
      </c>
      <c r="V28" s="3"/>
      <c r="W28" s="3">
        <v>1845512422</v>
      </c>
      <c r="X28" s="3"/>
      <c r="Y28" s="3">
        <v>2526504518.1599998</v>
      </c>
      <c r="AA28" s="8">
        <f>Y28/'سرمایه گذاری ها'!$O$19</f>
        <v>3.2808918405947455E-3</v>
      </c>
    </row>
    <row r="29" spans="3:27">
      <c r="C29" s="2" t="s">
        <v>14</v>
      </c>
      <c r="D29" s="104"/>
      <c r="E29" s="3">
        <v>18776</v>
      </c>
      <c r="F29" s="3"/>
      <c r="G29" s="3">
        <v>99811338</v>
      </c>
      <c r="H29" s="3"/>
      <c r="I29" s="3">
        <v>116651767.5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18776</v>
      </c>
      <c r="T29" s="3"/>
      <c r="U29" s="3">
        <v>7070</v>
      </c>
      <c r="V29" s="3"/>
      <c r="W29" s="3">
        <v>99811338</v>
      </c>
      <c r="X29" s="3"/>
      <c r="Y29" s="3">
        <v>131956479.396</v>
      </c>
      <c r="AA29" s="8">
        <f>Y29/'سرمایه گذاری ها'!$O$19</f>
        <v>1.7135727779313154E-4</v>
      </c>
    </row>
    <row r="30" spans="3:27">
      <c r="C30" s="2" t="s">
        <v>129</v>
      </c>
      <c r="D30" s="104"/>
      <c r="E30" s="3">
        <v>1</v>
      </c>
      <c r="F30" s="3"/>
      <c r="G30" s="3">
        <v>23370</v>
      </c>
      <c r="H30" s="3"/>
      <c r="I30" s="3">
        <v>45756.121500000001</v>
      </c>
      <c r="J30" s="3"/>
      <c r="K30" s="3">
        <v>0</v>
      </c>
      <c r="L30" s="3"/>
      <c r="M30" s="3">
        <v>0</v>
      </c>
      <c r="N30" s="3"/>
      <c r="O30" s="3">
        <v>0</v>
      </c>
      <c r="P30" s="3"/>
      <c r="Q30" s="3">
        <v>0</v>
      </c>
      <c r="R30" s="3"/>
      <c r="S30" s="3">
        <v>1</v>
      </c>
      <c r="T30" s="3"/>
      <c r="U30" s="3">
        <v>52110</v>
      </c>
      <c r="V30" s="3"/>
      <c r="W30" s="3">
        <v>23370</v>
      </c>
      <c r="X30" s="3"/>
      <c r="Y30" s="3">
        <v>51799.945500000002</v>
      </c>
      <c r="AA30" s="8">
        <f>Y30/'سرمایه گذاری ها'!$O$19</f>
        <v>6.7266857158828101E-8</v>
      </c>
    </row>
    <row r="31" spans="3:27">
      <c r="C31" s="2" t="s">
        <v>128</v>
      </c>
      <c r="D31" s="104"/>
      <c r="E31" s="3">
        <v>1</v>
      </c>
      <c r="F31" s="3"/>
      <c r="G31" s="3">
        <v>2679</v>
      </c>
      <c r="H31" s="3"/>
      <c r="I31" s="3">
        <v>2992.0904999999998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0</v>
      </c>
      <c r="R31" s="3"/>
      <c r="S31" s="3">
        <v>1</v>
      </c>
      <c r="T31" s="3"/>
      <c r="U31" s="3">
        <v>3786</v>
      </c>
      <c r="V31" s="3"/>
      <c r="W31" s="3">
        <v>2679</v>
      </c>
      <c r="X31" s="3"/>
      <c r="Y31" s="3">
        <v>3763.4733000000001</v>
      </c>
      <c r="AA31" s="8">
        <f>Y31/'سرمایه گذاری ها'!$O$19</f>
        <v>4.887206317469261E-9</v>
      </c>
    </row>
    <row r="32" spans="3:27">
      <c r="C32" s="2" t="s">
        <v>127</v>
      </c>
      <c r="D32" s="104"/>
      <c r="E32" s="3">
        <v>170706</v>
      </c>
      <c r="F32" s="3"/>
      <c r="G32" s="3">
        <v>12698208391</v>
      </c>
      <c r="H32" s="3"/>
      <c r="I32" s="3">
        <v>18426669600.987</v>
      </c>
      <c r="J32" s="3"/>
      <c r="K32" s="3">
        <v>0</v>
      </c>
      <c r="L32" s="3"/>
      <c r="M32" s="3">
        <v>0</v>
      </c>
      <c r="N32" s="3"/>
      <c r="O32" s="3">
        <v>-170706</v>
      </c>
      <c r="P32" s="3"/>
      <c r="Q32" s="3">
        <v>24804910711</v>
      </c>
      <c r="R32" s="3"/>
      <c r="S32" s="3">
        <v>0</v>
      </c>
      <c r="T32" s="3"/>
      <c r="U32" s="3">
        <v>0</v>
      </c>
      <c r="V32" s="3"/>
      <c r="W32" s="3">
        <v>0</v>
      </c>
      <c r="X32" s="3"/>
      <c r="Y32" s="3">
        <v>0</v>
      </c>
      <c r="AA32" s="8">
        <f>Y32/'سرمایه گذاری ها'!$O$19</f>
        <v>0</v>
      </c>
    </row>
    <row r="33" spans="3:27" ht="21.75" thickBot="1">
      <c r="C33" s="2" t="s">
        <v>88</v>
      </c>
      <c r="E33" s="9">
        <f t="shared" ref="E33:AA33" si="0">SUM(E11:E32)</f>
        <v>36941956</v>
      </c>
      <c r="F33" s="9">
        <f t="shared" si="0"/>
        <v>0</v>
      </c>
      <c r="G33" s="9">
        <f t="shared" si="0"/>
        <v>489515133017</v>
      </c>
      <c r="H33" s="9">
        <f t="shared" si="0"/>
        <v>0</v>
      </c>
      <c r="I33" s="9">
        <f t="shared" si="0"/>
        <v>627274807309.02954</v>
      </c>
      <c r="J33" s="9">
        <f t="shared" si="0"/>
        <v>0</v>
      </c>
      <c r="K33" s="9">
        <f t="shared" si="0"/>
        <v>3162500</v>
      </c>
      <c r="L33" s="9">
        <f t="shared" si="0"/>
        <v>0</v>
      </c>
      <c r="M33" s="9">
        <f t="shared" si="0"/>
        <v>83035730385</v>
      </c>
      <c r="N33" s="9">
        <f t="shared" si="0"/>
        <v>0</v>
      </c>
      <c r="O33" s="9">
        <f t="shared" si="0"/>
        <v>-4320426</v>
      </c>
      <c r="P33" s="9">
        <f t="shared" si="0"/>
        <v>0</v>
      </c>
      <c r="Q33" s="9">
        <f t="shared" si="0"/>
        <v>115662111053</v>
      </c>
      <c r="R33" s="9">
        <f t="shared" si="0"/>
        <v>0</v>
      </c>
      <c r="S33" s="9">
        <f t="shared" si="0"/>
        <v>35784030</v>
      </c>
      <c r="T33" s="9">
        <f t="shared" si="0"/>
        <v>0</v>
      </c>
      <c r="U33" s="9">
        <f t="shared" si="0"/>
        <v>1137166</v>
      </c>
      <c r="V33" s="9">
        <f t="shared" si="0"/>
        <v>0</v>
      </c>
      <c r="W33" s="9">
        <f t="shared" si="0"/>
        <v>504022880957</v>
      </c>
      <c r="X33" s="9">
        <f t="shared" si="0"/>
        <v>0</v>
      </c>
      <c r="Y33" s="9">
        <f t="shared" si="0"/>
        <v>741603648722.87427</v>
      </c>
      <c r="Z33" s="3">
        <f t="shared" si="0"/>
        <v>0</v>
      </c>
      <c r="AA33" s="31">
        <f t="shared" si="0"/>
        <v>0.96303859445387474</v>
      </c>
    </row>
    <row r="34" spans="3:27" ht="21.75" thickTop="1">
      <c r="AA34" s="8"/>
    </row>
    <row r="35" spans="3:27" ht="30.75" customHeight="1">
      <c r="O35" s="56">
        <v>2</v>
      </c>
    </row>
  </sheetData>
  <sortState xmlns:xlrd2="http://schemas.microsoft.com/office/spreadsheetml/2017/richdata2" ref="C11:AA32">
    <sortCondition descending="1" ref="Y11:Y32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D8" sqref="D8:J8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2:28" ht="30">
      <c r="B3" s="107" t="s">
        <v>1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2:28" ht="30">
      <c r="B4" s="107" t="s">
        <v>153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2:28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>
      <c r="B8" s="19"/>
      <c r="C8" s="14"/>
      <c r="D8" s="117" t="s">
        <v>145</v>
      </c>
      <c r="E8" s="117" t="s">
        <v>3</v>
      </c>
      <c r="F8" s="117" t="s">
        <v>3</v>
      </c>
      <c r="G8" s="117" t="s">
        <v>3</v>
      </c>
      <c r="H8" s="117" t="s">
        <v>3</v>
      </c>
      <c r="I8" s="117" t="s">
        <v>3</v>
      </c>
      <c r="J8" s="117" t="s">
        <v>3</v>
      </c>
      <c r="K8" s="14"/>
      <c r="L8" s="117" t="s">
        <v>152</v>
      </c>
      <c r="M8" s="117" t="s">
        <v>5</v>
      </c>
      <c r="N8" s="117" t="s">
        <v>5</v>
      </c>
      <c r="O8" s="117" t="s">
        <v>5</v>
      </c>
      <c r="P8" s="117" t="s">
        <v>5</v>
      </c>
      <c r="Q8" s="117" t="s">
        <v>5</v>
      </c>
      <c r="R8" s="117" t="s">
        <v>5</v>
      </c>
      <c r="S8" s="14"/>
    </row>
    <row r="9" spans="2:28" ht="30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/>
    <row r="17" spans="10:10" ht="30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2"/>
  <sheetViews>
    <sheetView rightToLeft="1" view="pageBreakPreview" zoomScale="55" zoomScaleNormal="70" zoomScaleSheetLayoutView="55" workbookViewId="0">
      <selection activeCell="AL17" sqref="AL17"/>
    </sheetView>
  </sheetViews>
  <sheetFormatPr defaultRowHeight="21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</row>
    <row r="3" spans="2:39" ht="39">
      <c r="B3" s="119" t="s">
        <v>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</row>
    <row r="4" spans="2:39" ht="39">
      <c r="B4" s="119" t="s">
        <v>153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</row>
    <row r="5" spans="2:39" s="2" customFormat="1" ht="230.25" customHeight="1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9" s="2" customFormat="1" ht="30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9" ht="30">
      <c r="B8" s="107" t="s">
        <v>20</v>
      </c>
      <c r="C8" s="107" t="s">
        <v>20</v>
      </c>
      <c r="D8" s="107" t="s">
        <v>20</v>
      </c>
      <c r="E8" s="107" t="s">
        <v>20</v>
      </c>
      <c r="F8" s="107" t="s">
        <v>20</v>
      </c>
      <c r="G8" s="107" t="s">
        <v>20</v>
      </c>
      <c r="H8" s="107" t="s">
        <v>20</v>
      </c>
      <c r="I8" s="107" t="s">
        <v>20</v>
      </c>
      <c r="J8" s="107" t="s">
        <v>20</v>
      </c>
      <c r="K8" s="107" t="s">
        <v>20</v>
      </c>
      <c r="L8" s="107" t="s">
        <v>20</v>
      </c>
      <c r="M8" s="107" t="s">
        <v>20</v>
      </c>
      <c r="N8" s="107" t="s">
        <v>20</v>
      </c>
      <c r="P8" s="107" t="s">
        <v>145</v>
      </c>
      <c r="Q8" s="107" t="s">
        <v>3</v>
      </c>
      <c r="R8" s="107" t="s">
        <v>3</v>
      </c>
      <c r="S8" s="107" t="s">
        <v>3</v>
      </c>
      <c r="T8" s="107" t="s">
        <v>3</v>
      </c>
      <c r="V8" s="107" t="s">
        <v>4</v>
      </c>
      <c r="W8" s="107" t="s">
        <v>4</v>
      </c>
      <c r="X8" s="107" t="s">
        <v>4</v>
      </c>
      <c r="Y8" s="107" t="s">
        <v>4</v>
      </c>
      <c r="Z8" s="107" t="s">
        <v>4</v>
      </c>
      <c r="AA8" s="107" t="s">
        <v>4</v>
      </c>
      <c r="AB8" s="107" t="s">
        <v>4</v>
      </c>
      <c r="AD8" s="107" t="s">
        <v>152</v>
      </c>
      <c r="AE8" s="107" t="s">
        <v>5</v>
      </c>
      <c r="AF8" s="107" t="s">
        <v>5</v>
      </c>
      <c r="AG8" s="107" t="s">
        <v>5</v>
      </c>
      <c r="AH8" s="107" t="s">
        <v>5</v>
      </c>
      <c r="AI8" s="107" t="s">
        <v>5</v>
      </c>
      <c r="AJ8" s="107" t="s">
        <v>5</v>
      </c>
      <c r="AK8" s="107" t="s">
        <v>5</v>
      </c>
      <c r="AL8" s="107" t="s">
        <v>5</v>
      </c>
    </row>
    <row r="9" spans="2:39" s="15" customFormat="1" ht="45.75" customHeight="1">
      <c r="B9" s="110" t="s">
        <v>21</v>
      </c>
      <c r="C9" s="22"/>
      <c r="D9" s="110" t="s">
        <v>22</v>
      </c>
      <c r="E9" s="22"/>
      <c r="F9" s="110" t="s">
        <v>23</v>
      </c>
      <c r="G9" s="22"/>
      <c r="H9" s="110" t="s">
        <v>24</v>
      </c>
      <c r="I9" s="22"/>
      <c r="J9" s="110" t="s">
        <v>25</v>
      </c>
      <c r="K9" s="22"/>
      <c r="L9" s="110" t="s">
        <v>26</v>
      </c>
      <c r="M9" s="22"/>
      <c r="N9" s="110" t="s">
        <v>19</v>
      </c>
      <c r="P9" s="110" t="s">
        <v>6</v>
      </c>
      <c r="Q9" s="22"/>
      <c r="R9" s="110" t="s">
        <v>7</v>
      </c>
      <c r="S9" s="22"/>
      <c r="T9" s="110" t="s">
        <v>8</v>
      </c>
      <c r="V9" s="110" t="s">
        <v>9</v>
      </c>
      <c r="W9" s="110" t="s">
        <v>9</v>
      </c>
      <c r="X9" s="110" t="s">
        <v>9</v>
      </c>
      <c r="Z9" s="110" t="s">
        <v>10</v>
      </c>
      <c r="AA9" s="110" t="s">
        <v>10</v>
      </c>
      <c r="AB9" s="110" t="s">
        <v>10</v>
      </c>
      <c r="AD9" s="110" t="s">
        <v>6</v>
      </c>
      <c r="AE9" s="22"/>
      <c r="AF9" s="110" t="s">
        <v>27</v>
      </c>
      <c r="AG9" s="22"/>
      <c r="AH9" s="110" t="s">
        <v>7</v>
      </c>
      <c r="AI9" s="22"/>
      <c r="AJ9" s="110" t="s">
        <v>8</v>
      </c>
      <c r="AK9" s="22"/>
      <c r="AL9" s="110" t="s">
        <v>12</v>
      </c>
    </row>
    <row r="10" spans="2:39" s="15" customFormat="1">
      <c r="B10" s="111" t="s">
        <v>21</v>
      </c>
      <c r="C10" s="23"/>
      <c r="D10" s="111" t="s">
        <v>22</v>
      </c>
      <c r="E10" s="23"/>
      <c r="F10" s="111" t="s">
        <v>23</v>
      </c>
      <c r="G10" s="23"/>
      <c r="H10" s="111" t="s">
        <v>24</v>
      </c>
      <c r="I10" s="23"/>
      <c r="J10" s="111" t="s">
        <v>25</v>
      </c>
      <c r="K10" s="23"/>
      <c r="L10" s="111" t="s">
        <v>26</v>
      </c>
      <c r="M10" s="23"/>
      <c r="N10" s="111" t="s">
        <v>19</v>
      </c>
      <c r="P10" s="111" t="s">
        <v>6</v>
      </c>
      <c r="Q10" s="23"/>
      <c r="R10" s="111" t="s">
        <v>7</v>
      </c>
      <c r="S10" s="23"/>
      <c r="T10" s="111" t="s">
        <v>8</v>
      </c>
      <c r="V10" s="111" t="s">
        <v>6</v>
      </c>
      <c r="W10" s="23"/>
      <c r="X10" s="111" t="s">
        <v>7</v>
      </c>
      <c r="Z10" s="111" t="s">
        <v>6</v>
      </c>
      <c r="AA10" s="23"/>
      <c r="AB10" s="111" t="s">
        <v>13</v>
      </c>
      <c r="AD10" s="111" t="s">
        <v>6</v>
      </c>
      <c r="AE10" s="23"/>
      <c r="AF10" s="111" t="s">
        <v>27</v>
      </c>
      <c r="AG10" s="23"/>
      <c r="AH10" s="111" t="s">
        <v>7</v>
      </c>
      <c r="AI10" s="23"/>
      <c r="AJ10" s="111" t="s">
        <v>8</v>
      </c>
      <c r="AK10" s="23"/>
      <c r="AL10" s="111" t="s">
        <v>12</v>
      </c>
    </row>
    <row r="11" spans="2:39" s="15" customFormat="1" ht="30">
      <c r="B11" s="73" t="s">
        <v>117</v>
      </c>
      <c r="C11" s="104"/>
      <c r="D11" s="73" t="s">
        <v>118</v>
      </c>
      <c r="E11" s="73"/>
      <c r="F11" s="73" t="s">
        <v>118</v>
      </c>
      <c r="G11" s="104"/>
      <c r="H11" s="73" t="s">
        <v>119</v>
      </c>
      <c r="I11" s="73"/>
      <c r="J11" s="73" t="s">
        <v>120</v>
      </c>
      <c r="K11" s="104"/>
      <c r="L11" s="73">
        <v>18</v>
      </c>
      <c r="M11" s="73"/>
      <c r="N11" s="73">
        <v>18</v>
      </c>
      <c r="O11" s="73"/>
      <c r="P11" s="106">
        <v>5400</v>
      </c>
      <c r="Q11" s="106"/>
      <c r="R11" s="106">
        <v>5184939600</v>
      </c>
      <c r="S11" s="106"/>
      <c r="T11" s="106">
        <v>5399021250</v>
      </c>
      <c r="U11" s="106"/>
      <c r="V11" s="106">
        <v>0</v>
      </c>
      <c r="W11" s="106"/>
      <c r="X11" s="106">
        <v>0</v>
      </c>
      <c r="Y11" s="106"/>
      <c r="Z11" s="106">
        <v>0</v>
      </c>
      <c r="AA11" s="106"/>
      <c r="AB11" s="106">
        <v>0</v>
      </c>
      <c r="AC11" s="106"/>
      <c r="AD11" s="106">
        <v>5400</v>
      </c>
      <c r="AE11" s="106"/>
      <c r="AF11" s="106">
        <v>1000000</v>
      </c>
      <c r="AG11" s="106"/>
      <c r="AH11" s="106">
        <v>5184939600</v>
      </c>
      <c r="AI11" s="106"/>
      <c r="AJ11" s="106">
        <v>5399021250</v>
      </c>
      <c r="AK11" s="1"/>
      <c r="AL11" s="79">
        <f>AJ11/'سرمایه گذاری ها'!$O$19</f>
        <v>7.0111114541853625E-3</v>
      </c>
    </row>
    <row r="12" spans="2:39" s="15" customFormat="1" ht="30">
      <c r="B12" s="73" t="s">
        <v>149</v>
      </c>
      <c r="C12" s="104"/>
      <c r="D12" s="73" t="s">
        <v>118</v>
      </c>
      <c r="E12" s="73"/>
      <c r="F12" s="73" t="s">
        <v>118</v>
      </c>
      <c r="G12" s="104"/>
      <c r="H12" s="73" t="s">
        <v>150</v>
      </c>
      <c r="I12" s="73"/>
      <c r="J12" s="73" t="s">
        <v>151</v>
      </c>
      <c r="K12" s="104"/>
      <c r="L12" s="73">
        <v>0</v>
      </c>
      <c r="M12" s="73"/>
      <c r="N12" s="73">
        <v>0</v>
      </c>
      <c r="O12" s="73"/>
      <c r="P12" s="106">
        <v>5000</v>
      </c>
      <c r="Q12" s="106"/>
      <c r="R12" s="106">
        <v>4091096572</v>
      </c>
      <c r="S12" s="106"/>
      <c r="T12" s="106">
        <v>4124352325</v>
      </c>
      <c r="U12" s="106"/>
      <c r="V12" s="106">
        <v>0</v>
      </c>
      <c r="W12" s="106"/>
      <c r="X12" s="106">
        <v>0</v>
      </c>
      <c r="Y12" s="106"/>
      <c r="Z12" s="106">
        <v>0</v>
      </c>
      <c r="AA12" s="106"/>
      <c r="AB12" s="106">
        <v>0</v>
      </c>
      <c r="AC12" s="106"/>
      <c r="AD12" s="106">
        <v>5000</v>
      </c>
      <c r="AE12" s="106"/>
      <c r="AF12" s="106">
        <v>854940</v>
      </c>
      <c r="AG12" s="106"/>
      <c r="AH12" s="106">
        <v>4091096572</v>
      </c>
      <c r="AI12" s="106"/>
      <c r="AJ12" s="106">
        <v>4273925210</v>
      </c>
      <c r="AK12" s="1"/>
      <c r="AL12" s="79">
        <f>AJ12/'سرمایه گذاری ها'!$O$19</f>
        <v>5.5500737275598943E-3</v>
      </c>
    </row>
    <row r="13" spans="2:39" s="15" customFormat="1" ht="30">
      <c r="B13" s="73" t="s">
        <v>123</v>
      </c>
      <c r="C13" s="104"/>
      <c r="D13" s="73" t="s">
        <v>118</v>
      </c>
      <c r="E13" s="73"/>
      <c r="F13" s="73" t="s">
        <v>118</v>
      </c>
      <c r="G13" s="104"/>
      <c r="H13" s="73" t="s">
        <v>124</v>
      </c>
      <c r="I13" s="73"/>
      <c r="J13" s="73" t="s">
        <v>125</v>
      </c>
      <c r="K13" s="104"/>
      <c r="L13" s="73">
        <v>0</v>
      </c>
      <c r="M13" s="73"/>
      <c r="N13" s="73">
        <v>0</v>
      </c>
      <c r="O13" s="73"/>
      <c r="P13" s="106">
        <v>97</v>
      </c>
      <c r="Q13" s="106"/>
      <c r="R13" s="106">
        <v>59149097</v>
      </c>
      <c r="S13" s="106"/>
      <c r="T13" s="106">
        <v>65290503</v>
      </c>
      <c r="U13" s="106"/>
      <c r="V13" s="106">
        <v>0</v>
      </c>
      <c r="W13" s="106"/>
      <c r="X13" s="106">
        <v>0</v>
      </c>
      <c r="Y13" s="106"/>
      <c r="Z13" s="106">
        <v>0</v>
      </c>
      <c r="AA13" s="106"/>
      <c r="AB13" s="106">
        <v>0</v>
      </c>
      <c r="AC13" s="106"/>
      <c r="AD13" s="106">
        <v>97</v>
      </c>
      <c r="AE13" s="106"/>
      <c r="AF13" s="106">
        <v>686380</v>
      </c>
      <c r="AG13" s="106"/>
      <c r="AH13" s="106">
        <v>59149097</v>
      </c>
      <c r="AI13" s="106"/>
      <c r="AJ13" s="106">
        <v>66566792</v>
      </c>
      <c r="AK13" s="1"/>
      <c r="AL13" s="79">
        <f>AJ13/'سرمایه گذاری ها'!$O$19</f>
        <v>8.6442926643338284E-5</v>
      </c>
    </row>
    <row r="14" spans="2:39" s="15" customFormat="1" ht="30">
      <c r="B14" s="73" t="s">
        <v>126</v>
      </c>
      <c r="C14" s="104"/>
      <c r="D14" s="73" t="s">
        <v>118</v>
      </c>
      <c r="E14" s="73"/>
      <c r="F14" s="73" t="s">
        <v>118</v>
      </c>
      <c r="G14" s="104"/>
      <c r="H14" s="73" t="s">
        <v>140</v>
      </c>
      <c r="I14" s="73"/>
      <c r="J14" s="73" t="s">
        <v>141</v>
      </c>
      <c r="K14" s="104"/>
      <c r="L14" s="73">
        <v>0</v>
      </c>
      <c r="M14" s="73"/>
      <c r="N14" s="73">
        <v>0</v>
      </c>
      <c r="O14" s="73"/>
      <c r="P14" s="106">
        <v>77</v>
      </c>
      <c r="Q14" s="106"/>
      <c r="R14" s="106">
        <v>51296429</v>
      </c>
      <c r="S14" s="106"/>
      <c r="T14" s="106">
        <v>56096650</v>
      </c>
      <c r="U14" s="106"/>
      <c r="V14" s="106">
        <v>0</v>
      </c>
      <c r="W14" s="106"/>
      <c r="X14" s="106">
        <v>0</v>
      </c>
      <c r="Y14" s="106"/>
      <c r="Z14" s="106">
        <v>0</v>
      </c>
      <c r="AA14" s="106"/>
      <c r="AB14" s="106">
        <v>0</v>
      </c>
      <c r="AC14" s="106"/>
      <c r="AD14" s="106">
        <v>77</v>
      </c>
      <c r="AE14" s="106"/>
      <c r="AF14" s="106">
        <v>737600</v>
      </c>
      <c r="AG14" s="106"/>
      <c r="AH14" s="106">
        <v>51296429</v>
      </c>
      <c r="AI14" s="106"/>
      <c r="AJ14" s="106">
        <v>56784905</v>
      </c>
      <c r="AK14" s="1"/>
      <c r="AL14" s="79">
        <f>AJ14/'سرمایه گذاری ها'!$O$19</f>
        <v>7.3740272437402914E-5</v>
      </c>
    </row>
    <row r="15" spans="2:39" ht="30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  <c r="W15" s="73"/>
      <c r="X15" s="73"/>
      <c r="Y15" s="73"/>
      <c r="Z15" s="74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L15" s="79"/>
    </row>
    <row r="16" spans="2:39" s="55" customFormat="1" ht="30.75" thickBot="1">
      <c r="B16" s="118" t="s">
        <v>88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P16" s="78">
        <f>SUM(P11:P15)</f>
        <v>10574</v>
      </c>
      <c r="Q16" s="78">
        <f>SUM(Q11:Q15)</f>
        <v>0</v>
      </c>
      <c r="R16" s="78">
        <f>SUM(R11:R14)</f>
        <v>9386481698</v>
      </c>
      <c r="S16" s="78">
        <f>SUM(S11:S15)</f>
        <v>0</v>
      </c>
      <c r="T16" s="78">
        <f>SUM(T11:T14)</f>
        <v>9644760728</v>
      </c>
      <c r="U16" s="78">
        <f>SUM(U11:U15)</f>
        <v>0</v>
      </c>
      <c r="V16" s="78">
        <f>SUM(V11:V15)</f>
        <v>0</v>
      </c>
      <c r="W16" s="78">
        <f>SUM(W11:W15)</f>
        <v>0</v>
      </c>
      <c r="X16" s="78">
        <f>SUM(X11:X14)</f>
        <v>0</v>
      </c>
      <c r="Y16" s="78">
        <f>SUM(Y11:Y15)</f>
        <v>0</v>
      </c>
      <c r="Z16" s="78">
        <f>SUM(Z11:Z15)</f>
        <v>0</v>
      </c>
      <c r="AA16" s="78">
        <f>SUM(AA11:AA15)</f>
        <v>0</v>
      </c>
      <c r="AB16" s="78">
        <f>SUM(AB11:AB15)</f>
        <v>0</v>
      </c>
      <c r="AC16" s="78">
        <f>SUM(AC11:AC15)</f>
        <v>0</v>
      </c>
      <c r="AD16" s="78">
        <f>SUM(P16:AC16)</f>
        <v>19031253000</v>
      </c>
      <c r="AE16" s="78">
        <f>SUM(AE11:AE15)</f>
        <v>0</v>
      </c>
      <c r="AF16" s="78"/>
      <c r="AG16" s="78">
        <f>SUM(AG11:AG15)</f>
        <v>0</v>
      </c>
      <c r="AH16" s="78">
        <f>SUM(AH11:AH15)</f>
        <v>9386481698</v>
      </c>
      <c r="AI16" s="59"/>
      <c r="AJ16" s="78">
        <f>SUM(AJ11:AJ15)</f>
        <v>9796298157</v>
      </c>
      <c r="AK16" s="59"/>
      <c r="AL16" s="82">
        <f>SUM(AL11:AL15)</f>
        <v>1.2721368380825998E-2</v>
      </c>
      <c r="AM16" s="55">
        <f>SUM(P16:AL16)</f>
        <v>57245285855.012718</v>
      </c>
    </row>
    <row r="17" spans="20:20" ht="21" customHeight="1" thickTop="1"/>
    <row r="22" spans="20:20" ht="33">
      <c r="T22" s="57">
        <v>4</v>
      </c>
    </row>
  </sheetData>
  <sortState xmlns:xlrd2="http://schemas.microsoft.com/office/spreadsheetml/2017/richdata2" ref="B11:AL14">
    <sortCondition descending="1" ref="AJ11:AJ14"/>
  </sortState>
  <mergeCells count="29">
    <mergeCell ref="B16:N16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L8" sqref="L8:P8"/>
    </sheetView>
  </sheetViews>
  <sheetFormatPr defaultRowHeight="21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</row>
    <row r="3" spans="2:32" ht="39">
      <c r="B3" s="119" t="s">
        <v>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</row>
    <row r="4" spans="2:32" ht="39">
      <c r="B4" s="119" t="s">
        <v>153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</row>
    <row r="5" spans="2:32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>
      <c r="B8" s="109" t="s">
        <v>33</v>
      </c>
      <c r="C8" s="109" t="s">
        <v>33</v>
      </c>
      <c r="D8" s="109" t="s">
        <v>33</v>
      </c>
      <c r="E8" s="109" t="s">
        <v>33</v>
      </c>
      <c r="F8" s="109" t="s">
        <v>33</v>
      </c>
      <c r="G8" s="109" t="s">
        <v>33</v>
      </c>
      <c r="H8" s="109" t="s">
        <v>33</v>
      </c>
      <c r="I8" s="109" t="s">
        <v>33</v>
      </c>
      <c r="J8" s="109" t="s">
        <v>33</v>
      </c>
      <c r="L8" s="109" t="s">
        <v>145</v>
      </c>
      <c r="M8" s="109" t="s">
        <v>3</v>
      </c>
      <c r="N8" s="109" t="s">
        <v>3</v>
      </c>
      <c r="O8" s="109" t="s">
        <v>3</v>
      </c>
      <c r="P8" s="109" t="s">
        <v>3</v>
      </c>
      <c r="R8" s="109" t="s">
        <v>4</v>
      </c>
      <c r="S8" s="109" t="s">
        <v>4</v>
      </c>
      <c r="T8" s="109" t="s">
        <v>4</v>
      </c>
      <c r="U8" s="109" t="s">
        <v>4</v>
      </c>
      <c r="V8" s="109" t="s">
        <v>4</v>
      </c>
      <c r="W8" s="109" t="s">
        <v>4</v>
      </c>
      <c r="X8" s="109" t="s">
        <v>4</v>
      </c>
      <c r="Z8" s="109" t="s">
        <v>152</v>
      </c>
      <c r="AA8" s="109" t="s">
        <v>5</v>
      </c>
      <c r="AB8" s="109" t="s">
        <v>5</v>
      </c>
      <c r="AC8" s="109" t="s">
        <v>5</v>
      </c>
      <c r="AD8" s="109" t="s">
        <v>5</v>
      </c>
      <c r="AE8" s="109" t="s">
        <v>5</v>
      </c>
      <c r="AF8" s="109" t="s">
        <v>5</v>
      </c>
    </row>
    <row r="9" spans="2:32" s="15" customFormat="1">
      <c r="B9" s="110" t="s">
        <v>34</v>
      </c>
      <c r="C9" s="22"/>
      <c r="D9" s="110" t="s">
        <v>97</v>
      </c>
      <c r="E9" s="22"/>
      <c r="F9" s="110" t="s">
        <v>26</v>
      </c>
      <c r="G9" s="22"/>
      <c r="H9" s="110" t="s">
        <v>35</v>
      </c>
      <c r="I9" s="22"/>
      <c r="J9" s="110" t="s">
        <v>23</v>
      </c>
      <c r="L9" s="110" t="s">
        <v>6</v>
      </c>
      <c r="M9" s="22"/>
      <c r="N9" s="110" t="s">
        <v>7</v>
      </c>
      <c r="O9" s="22"/>
      <c r="P9" s="110" t="s">
        <v>8</v>
      </c>
      <c r="R9" s="110" t="s">
        <v>9</v>
      </c>
      <c r="S9" s="110" t="s">
        <v>9</v>
      </c>
      <c r="T9" s="110" t="s">
        <v>9</v>
      </c>
      <c r="U9" s="22"/>
      <c r="V9" s="110" t="s">
        <v>10</v>
      </c>
      <c r="W9" s="110" t="s">
        <v>10</v>
      </c>
      <c r="X9" s="110" t="s">
        <v>10</v>
      </c>
      <c r="Z9" s="110" t="s">
        <v>6</v>
      </c>
      <c r="AA9" s="22"/>
      <c r="AB9" s="110" t="s">
        <v>7</v>
      </c>
      <c r="AC9" s="22"/>
      <c r="AD9" s="110" t="s">
        <v>8</v>
      </c>
      <c r="AE9" s="22"/>
      <c r="AF9" s="110" t="s">
        <v>36</v>
      </c>
    </row>
    <row r="10" spans="2:32" s="15" customFormat="1" ht="45.75" customHeight="1">
      <c r="B10" s="111" t="s">
        <v>34</v>
      </c>
      <c r="C10" s="23"/>
      <c r="D10" s="111" t="s">
        <v>25</v>
      </c>
      <c r="E10" s="23"/>
      <c r="F10" s="111" t="s">
        <v>26</v>
      </c>
      <c r="G10" s="23"/>
      <c r="H10" s="111" t="s">
        <v>35</v>
      </c>
      <c r="I10" s="23"/>
      <c r="J10" s="111" t="s">
        <v>23</v>
      </c>
      <c r="L10" s="111" t="s">
        <v>6</v>
      </c>
      <c r="M10" s="23"/>
      <c r="N10" s="111" t="s">
        <v>7</v>
      </c>
      <c r="O10" s="23"/>
      <c r="P10" s="111" t="s">
        <v>8</v>
      </c>
      <c r="R10" s="111" t="s">
        <v>6</v>
      </c>
      <c r="S10" s="23"/>
      <c r="T10" s="111" t="s">
        <v>7</v>
      </c>
      <c r="U10" s="23"/>
      <c r="V10" s="111" t="s">
        <v>6</v>
      </c>
      <c r="W10" s="23"/>
      <c r="X10" s="111" t="s">
        <v>13</v>
      </c>
      <c r="Z10" s="111" t="s">
        <v>6</v>
      </c>
      <c r="AA10" s="23"/>
      <c r="AB10" s="111" t="s">
        <v>7</v>
      </c>
      <c r="AC10" s="23"/>
      <c r="AD10" s="111" t="s">
        <v>8</v>
      </c>
      <c r="AE10" s="23"/>
      <c r="AF10" s="111" t="s">
        <v>36</v>
      </c>
    </row>
    <row r="11" spans="2:32" ht="30.75"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2:32" ht="31.5" thickBot="1">
      <c r="B12" s="120" t="s">
        <v>88</v>
      </c>
      <c r="C12" s="120"/>
      <c r="D12" s="120"/>
      <c r="E12" s="120"/>
      <c r="F12" s="120"/>
      <c r="G12" s="120"/>
      <c r="H12" s="120"/>
      <c r="I12" s="120"/>
      <c r="J12" s="120"/>
      <c r="L12" s="81">
        <f>SUM(L11:L11)</f>
        <v>0</v>
      </c>
      <c r="M12" s="80"/>
      <c r="N12" s="81">
        <f>SUM(N11:N11)</f>
        <v>0</v>
      </c>
      <c r="O12" s="80"/>
      <c r="P12" s="81">
        <f>SUM(P11:P11)</f>
        <v>0</v>
      </c>
      <c r="Q12" s="80"/>
      <c r="R12" s="81"/>
      <c r="S12" s="80"/>
      <c r="T12" s="81"/>
      <c r="U12" s="80"/>
      <c r="V12" s="81">
        <f>SUM(V11:V11)</f>
        <v>0</v>
      </c>
      <c r="W12" s="80"/>
      <c r="X12" s="81">
        <f>SUM(X11:X11)</f>
        <v>0</v>
      </c>
      <c r="Y12" s="80"/>
      <c r="Z12" s="81"/>
      <c r="AA12" s="80"/>
      <c r="AB12" s="81"/>
      <c r="AC12" s="80"/>
      <c r="AD12" s="81"/>
      <c r="AE12" s="80"/>
      <c r="AF12" s="81"/>
    </row>
    <row r="13" spans="2:32" ht="21.75" thickTop="1"/>
    <row r="17" spans="16:16" ht="33">
      <c r="P17" s="57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85" zoomScaleNormal="100" zoomScaleSheetLayoutView="85" workbookViewId="0">
      <selection activeCell="T15" sqref="T15"/>
    </sheetView>
  </sheetViews>
  <sheetFormatPr defaultRowHeight="21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8" ht="30">
      <c r="B3" s="107" t="s">
        <v>1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8" ht="30">
      <c r="B4" s="107" t="s">
        <v>153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2:28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>
      <c r="B8" s="108" t="s">
        <v>37</v>
      </c>
      <c r="D8" s="109" t="s">
        <v>38</v>
      </c>
      <c r="E8" s="109" t="s">
        <v>38</v>
      </c>
      <c r="F8" s="109" t="s">
        <v>38</v>
      </c>
      <c r="G8" s="109" t="s">
        <v>38</v>
      </c>
      <c r="H8" s="109" t="s">
        <v>38</v>
      </c>
      <c r="I8" s="109" t="s">
        <v>38</v>
      </c>
      <c r="J8" s="109" t="s">
        <v>38</v>
      </c>
      <c r="L8" s="73" t="s">
        <v>145</v>
      </c>
      <c r="N8" s="109" t="s">
        <v>4</v>
      </c>
      <c r="O8" s="109" t="s">
        <v>4</v>
      </c>
      <c r="P8" s="109" t="s">
        <v>4</v>
      </c>
      <c r="R8" s="109" t="s">
        <v>152</v>
      </c>
      <c r="S8" s="109" t="s">
        <v>5</v>
      </c>
      <c r="T8" s="109" t="s">
        <v>5</v>
      </c>
    </row>
    <row r="9" spans="2:28" s="4" customFormat="1" ht="47.25" customHeight="1">
      <c r="B9" s="124" t="s">
        <v>37</v>
      </c>
      <c r="D9" s="122" t="s">
        <v>39</v>
      </c>
      <c r="E9" s="39"/>
      <c r="F9" s="122" t="s">
        <v>40</v>
      </c>
      <c r="G9" s="39"/>
      <c r="H9" s="122" t="s">
        <v>41</v>
      </c>
      <c r="I9" s="39"/>
      <c r="J9" s="122" t="s">
        <v>26</v>
      </c>
      <c r="L9" s="122" t="s">
        <v>42</v>
      </c>
      <c r="N9" s="122" t="s">
        <v>43</v>
      </c>
      <c r="O9" s="39"/>
      <c r="P9" s="122" t="s">
        <v>44</v>
      </c>
      <c r="R9" s="122" t="s">
        <v>42</v>
      </c>
      <c r="S9" s="39"/>
      <c r="T9" s="123" t="s">
        <v>36</v>
      </c>
    </row>
    <row r="10" spans="2:28" s="4" customFormat="1">
      <c r="B10" s="5" t="s">
        <v>135</v>
      </c>
      <c r="C10" s="104"/>
      <c r="D10" s="28" t="s">
        <v>136</v>
      </c>
      <c r="E10" s="104"/>
      <c r="F10" s="5" t="s">
        <v>45</v>
      </c>
      <c r="G10" s="104"/>
      <c r="H10" s="5" t="s">
        <v>137</v>
      </c>
      <c r="I10" s="104"/>
      <c r="J10" s="105">
        <v>0</v>
      </c>
      <c r="K10" s="104"/>
      <c r="L10" s="29">
        <v>1689793079</v>
      </c>
      <c r="M10" s="29"/>
      <c r="N10" s="29">
        <v>55666734884</v>
      </c>
      <c r="O10" s="29"/>
      <c r="P10" s="29">
        <v>39321590179</v>
      </c>
      <c r="Q10" s="29"/>
      <c r="R10" s="29">
        <v>18034937784</v>
      </c>
      <c r="S10" s="5"/>
      <c r="T10" s="45">
        <f>R10/'سرمایه گذاری ها'!$O$19</f>
        <v>2.3419977995627037E-2</v>
      </c>
    </row>
    <row r="11" spans="2:28" s="4" customFormat="1">
      <c r="B11" s="5" t="s">
        <v>46</v>
      </c>
      <c r="C11" s="104"/>
      <c r="D11" s="28" t="s">
        <v>47</v>
      </c>
      <c r="E11" s="104"/>
      <c r="F11" s="5" t="s">
        <v>45</v>
      </c>
      <c r="G11" s="104"/>
      <c r="H11" s="5" t="s">
        <v>48</v>
      </c>
      <c r="I11" s="104"/>
      <c r="J11" s="105">
        <v>0</v>
      </c>
      <c r="K11" s="104"/>
      <c r="L11" s="29">
        <v>550975000</v>
      </c>
      <c r="M11" s="29"/>
      <c r="N11" s="29">
        <v>5630003437</v>
      </c>
      <c r="O11" s="29"/>
      <c r="P11" s="29">
        <v>5550228437</v>
      </c>
      <c r="Q11" s="29"/>
      <c r="R11" s="29">
        <v>630750000</v>
      </c>
      <c r="S11" s="5"/>
      <c r="T11" s="45">
        <f>R11/'سرمایه گذاری ها'!$O$19</f>
        <v>8.1908522766555459E-4</v>
      </c>
    </row>
    <row r="12" spans="2:28" s="4" customFormat="1">
      <c r="B12" s="5" t="s">
        <v>49</v>
      </c>
      <c r="C12" s="104"/>
      <c r="D12" s="28" t="s">
        <v>50</v>
      </c>
      <c r="E12" s="104"/>
      <c r="F12" s="5" t="s">
        <v>45</v>
      </c>
      <c r="G12" s="104"/>
      <c r="H12" s="5" t="s">
        <v>51</v>
      </c>
      <c r="I12" s="104"/>
      <c r="J12" s="105">
        <v>0</v>
      </c>
      <c r="K12" s="104"/>
      <c r="L12" s="29">
        <v>333787</v>
      </c>
      <c r="M12" s="29"/>
      <c r="N12" s="29">
        <v>5200001326</v>
      </c>
      <c r="O12" s="29"/>
      <c r="P12" s="29">
        <v>5199585113</v>
      </c>
      <c r="Q12" s="29"/>
      <c r="R12" s="29">
        <v>750000</v>
      </c>
      <c r="S12" s="5"/>
      <c r="T12" s="45">
        <f>R12/'سرمایه گذاری ها'!$O$19</f>
        <v>9.7394200673668808E-7</v>
      </c>
    </row>
    <row r="13" spans="2:28" s="4" customFormat="1">
      <c r="B13" s="5"/>
      <c r="C13" s="5"/>
      <c r="D13" s="28"/>
      <c r="E13" s="5"/>
      <c r="F13" s="5"/>
      <c r="G13" s="5"/>
      <c r="H13" s="5"/>
      <c r="I13" s="5"/>
      <c r="J13" s="29"/>
      <c r="K13" s="5"/>
      <c r="L13" s="29"/>
      <c r="M13" s="5"/>
      <c r="N13" s="29"/>
      <c r="O13" s="5"/>
      <c r="P13" s="29"/>
      <c r="Q13" s="5"/>
      <c r="R13" s="29"/>
      <c r="S13" s="5"/>
      <c r="T13" s="45"/>
    </row>
    <row r="14" spans="2:28" ht="27" thickBot="1">
      <c r="B14" s="121" t="s">
        <v>88</v>
      </c>
      <c r="C14" s="121"/>
      <c r="D14" s="121"/>
      <c r="E14" s="121"/>
      <c r="F14" s="121"/>
      <c r="G14" s="121"/>
      <c r="H14" s="121"/>
      <c r="I14" s="121"/>
      <c r="J14" s="121"/>
      <c r="L14" s="9">
        <f>SUM(L10:L13)</f>
        <v>2241101866</v>
      </c>
      <c r="N14" s="9">
        <f>SUM(N10:N13)</f>
        <v>66496739647</v>
      </c>
      <c r="P14" s="9">
        <f>SUM(P10:P13)</f>
        <v>50071403729</v>
      </c>
      <c r="R14" s="9">
        <f>SUM(R10:R13)</f>
        <v>18666437784</v>
      </c>
      <c r="T14" s="66">
        <f>SUM(T10:T13)</f>
        <v>2.4240037165299329E-2</v>
      </c>
    </row>
    <row r="15" spans="2:28" ht="21.75" thickTop="1"/>
    <row r="25" spans="10:10" ht="33">
      <c r="J25" s="57">
        <v>6</v>
      </c>
    </row>
  </sheetData>
  <sortState xmlns:xlrd2="http://schemas.microsoft.com/office/spreadsheetml/2017/richdata2" ref="B10:U12">
    <sortCondition descending="1" ref="R10:R12"/>
  </sortState>
  <mergeCells count="17">
    <mergeCell ref="B2:T2"/>
    <mergeCell ref="B3:T3"/>
    <mergeCell ref="B4:T4"/>
    <mergeCell ref="B14:J14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2:28" ht="30">
      <c r="B3" s="107" t="s">
        <v>1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2:28" ht="30">
      <c r="B4" s="107" t="s">
        <v>153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2:28" ht="117" customHeight="1"/>
    <row r="6" spans="2:28" s="2" customFormat="1" ht="30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>
      <c r="B7" s="126" t="s">
        <v>96</v>
      </c>
      <c r="D7" s="107" t="s">
        <v>152</v>
      </c>
      <c r="E7" s="107" t="s">
        <v>5</v>
      </c>
      <c r="F7" s="107" t="s">
        <v>5</v>
      </c>
      <c r="G7" s="107" t="s">
        <v>5</v>
      </c>
      <c r="H7" s="107" t="s">
        <v>5</v>
      </c>
      <c r="I7" s="107" t="s">
        <v>5</v>
      </c>
      <c r="J7" s="107" t="s">
        <v>5</v>
      </c>
      <c r="K7" s="107" t="s">
        <v>5</v>
      </c>
      <c r="L7" s="107" t="s">
        <v>5</v>
      </c>
      <c r="M7" s="107" t="s">
        <v>5</v>
      </c>
      <c r="N7" s="107" t="s">
        <v>5</v>
      </c>
    </row>
    <row r="8" spans="2:28" ht="30">
      <c r="B8" s="126" t="s">
        <v>2</v>
      </c>
      <c r="D8" s="125" t="s">
        <v>6</v>
      </c>
      <c r="E8" s="24"/>
      <c r="F8" s="125" t="s">
        <v>28</v>
      </c>
      <c r="G8" s="24"/>
      <c r="H8" s="125" t="s">
        <v>29</v>
      </c>
      <c r="I8" s="24"/>
      <c r="J8" s="125" t="s">
        <v>30</v>
      </c>
      <c r="K8" s="24"/>
      <c r="L8" s="125" t="s">
        <v>31</v>
      </c>
      <c r="M8" s="24"/>
      <c r="N8" s="125" t="s">
        <v>32</v>
      </c>
    </row>
    <row r="9" spans="2:28">
      <c r="D9" s="70"/>
      <c r="E9" s="70"/>
      <c r="F9" s="70"/>
      <c r="G9" s="70"/>
      <c r="H9" s="70"/>
      <c r="I9" s="70"/>
      <c r="J9" s="102"/>
      <c r="K9" s="70"/>
      <c r="L9" s="70"/>
      <c r="M9" s="70"/>
      <c r="N9" s="70"/>
    </row>
    <row r="10" spans="2:28" ht="22.5" thickBot="1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101">
        <f>SUM(J9)</f>
        <v>0</v>
      </c>
      <c r="K10" s="70"/>
      <c r="L10" s="71">
        <f>SUM(L9)</f>
        <v>0</v>
      </c>
      <c r="M10" s="70"/>
      <c r="N10" s="71"/>
    </row>
    <row r="11" spans="2:28" ht="21.75" thickTop="1"/>
    <row r="21" spans="8:8" ht="30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7"/>
  <sheetViews>
    <sheetView rightToLeft="1" view="pageBreakPreview" topLeftCell="A3" zoomScaleNormal="100" zoomScaleSheetLayoutView="100" workbookViewId="0">
      <selection activeCell="B9" sqref="B9:D11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>
      <c r="B2" s="107" t="s">
        <v>0</v>
      </c>
      <c r="C2" s="107"/>
      <c r="D2" s="107"/>
      <c r="E2" s="107"/>
      <c r="F2" s="107"/>
      <c r="G2" s="107"/>
      <c r="H2" s="107"/>
    </row>
    <row r="3" spans="1:28" ht="30">
      <c r="B3" s="107" t="s">
        <v>52</v>
      </c>
      <c r="C3" s="107"/>
      <c r="D3" s="107"/>
      <c r="E3" s="107"/>
      <c r="F3" s="107"/>
      <c r="G3" s="107"/>
      <c r="H3" s="107"/>
    </row>
    <row r="4" spans="1:28" ht="30">
      <c r="B4" s="107" t="s">
        <v>153</v>
      </c>
      <c r="C4" s="107"/>
      <c r="D4" s="107"/>
      <c r="E4" s="107"/>
      <c r="F4" s="107"/>
      <c r="G4" s="107"/>
      <c r="H4" s="107"/>
    </row>
    <row r="5" spans="1:28" ht="143.25" customHeight="1"/>
    <row r="6" spans="1:28" ht="30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>
      <c r="B8" s="127" t="s">
        <v>56</v>
      </c>
      <c r="C8" s="42"/>
      <c r="D8" s="127" t="s">
        <v>42</v>
      </c>
      <c r="E8" s="42"/>
      <c r="F8" s="127" t="s">
        <v>75</v>
      </c>
      <c r="G8" s="42"/>
      <c r="H8" s="127" t="s">
        <v>12</v>
      </c>
    </row>
    <row r="9" spans="1:28" s="4" customFormat="1">
      <c r="B9" s="4" t="s">
        <v>85</v>
      </c>
      <c r="C9" s="104"/>
      <c r="D9" s="67">
        <v>146955222229</v>
      </c>
      <c r="E9" s="104"/>
      <c r="F9" s="45">
        <f>D9/$D$12</f>
        <v>0.99840081885439513</v>
      </c>
      <c r="G9" s="6"/>
      <c r="H9" s="45">
        <f>D9/'سرمایه گذاری ها'!$O$19</f>
        <v>0.19083448538419759</v>
      </c>
    </row>
    <row r="10" spans="1:28" s="4" customFormat="1">
      <c r="B10" s="4" t="s">
        <v>86</v>
      </c>
      <c r="C10" s="104"/>
      <c r="D10" s="67">
        <v>228203847</v>
      </c>
      <c r="E10" s="104"/>
      <c r="F10" s="45">
        <f>D10/$D$12</f>
        <v>1.5503968096858935E-3</v>
      </c>
      <c r="G10" s="6"/>
      <c r="H10" s="45">
        <f>D10/'سرمایه گذاری ها'!$O$19</f>
        <v>2.9634308358961615E-4</v>
      </c>
    </row>
    <row r="11" spans="1:28" s="4" customFormat="1">
      <c r="B11" s="4" t="s">
        <v>87</v>
      </c>
      <c r="C11" s="104"/>
      <c r="D11" s="67">
        <v>7180596</v>
      </c>
      <c r="E11" s="104"/>
      <c r="F11" s="45">
        <f>D11/$D$12</f>
        <v>4.8784335918943946E-5</v>
      </c>
      <c r="G11" s="6"/>
      <c r="H11" s="45">
        <f>D11/'سرمایه گذاری ها'!$O$19</f>
        <v>9.3246454370739138E-6</v>
      </c>
    </row>
    <row r="12" spans="1:28" ht="21.75" thickBot="1">
      <c r="B12" s="30" t="s">
        <v>88</v>
      </c>
      <c r="D12" s="9">
        <f>SUM(D9:D11)</f>
        <v>147190606672</v>
      </c>
      <c r="F12" s="66">
        <f>SUM(F9:F11)</f>
        <v>1</v>
      </c>
      <c r="G12" s="44"/>
      <c r="H12" s="66">
        <f>SUM(H9:H11)</f>
        <v>0.19114015311322427</v>
      </c>
    </row>
    <row r="13" spans="1:28" ht="21.75" thickTop="1"/>
    <row r="17" spans="4:4" ht="30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2023-04-24T11:39:03Z</cp:lastPrinted>
  <dcterms:created xsi:type="dcterms:W3CDTF">2021-12-28T12:49:50Z</dcterms:created>
  <dcterms:modified xsi:type="dcterms:W3CDTF">2023-04-26T05:50:43Z</dcterms:modified>
</cp:coreProperties>
</file>