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andogh\گزارشات\گزارش ماهانه صندوق ها\1401\آبان 1401\ارمغان\"/>
    </mc:Choice>
  </mc:AlternateContent>
  <xr:revisionPtr revIDLastSave="0" documentId="13_ncr:1_{B723D466-E37F-43C7-9704-006B9E6A630C}" xr6:coauthVersionLast="47" xr6:coauthVersionMax="47" xr10:uidLastSave="{00000000-0000-0000-0000-000000000000}"/>
  <bookViews>
    <workbookView xWindow="-60" yWindow="-60" windowWidth="28920" windowHeight="15720" firstSheet="11" activeTab="16" xr2:uid="{00000000-000D-0000-FFFF-FFFF00000000}"/>
  </bookViews>
  <sheets>
    <sheet name="صفحه اول " sheetId="17" r:id="rId1"/>
    <sheet name="سرمایه گذاری ها" sheetId="16" r:id="rId2"/>
    <sheet name="سهام" sheetId="1" r:id="rId3"/>
    <sheet name="تبعی" sheetId="2" r:id="rId4"/>
    <sheet name="اوراق مشارکت" sheetId="3" r:id="rId5"/>
    <sheet name="گواهی سپرده" sheetId="5" r:id="rId6"/>
    <sheet name="سپرده" sheetId="6" r:id="rId7"/>
    <sheet name="تعدیل قیمت" sheetId="4" r:id="rId8"/>
    <sheet name="جمع درآمدها" sheetId="15" r:id="rId9"/>
    <sheet name="سرمایه‌گذاری در سهام" sheetId="11" r:id="rId10"/>
    <sheet name="درآمد سود سهام" sheetId="8" r:id="rId11"/>
    <sheet name="درآمد ناشی از تغییر قیمت اوراق" sheetId="9" r:id="rId12"/>
    <sheet name="درآمد ناشی از فروش" sheetId="10" r:id="rId13"/>
    <sheet name="سرمایه‌گذاری در اوراق بهادار" sheetId="12" r:id="rId14"/>
    <sheet name="درآمد سپرده بانکی" sheetId="13" r:id="rId15"/>
    <sheet name="سود اوراق بهادار و سپرده بانکی" sheetId="7" r:id="rId16"/>
    <sheet name="سایر درآمدها" sheetId="14" r:id="rId17"/>
  </sheets>
  <definedNames>
    <definedName name="_xlnm.Print_Area" localSheetId="0">'صفحه اول '!$A$1:$M$54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8" i="10" l="1"/>
  <c r="H58" i="10"/>
  <c r="J58" i="10"/>
  <c r="L58" i="10"/>
  <c r="N58" i="10"/>
  <c r="P58" i="10"/>
  <c r="R58" i="10"/>
  <c r="J10" i="4"/>
  <c r="L10" i="4"/>
  <c r="H10" i="4"/>
  <c r="F10" i="4"/>
  <c r="D10" i="4"/>
  <c r="T71" i="1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T48" i="1"/>
  <c r="U48" i="1"/>
  <c r="V48" i="1"/>
  <c r="W48" i="1"/>
  <c r="D23" i="12"/>
  <c r="N23" i="12"/>
  <c r="P23" i="12"/>
  <c r="F23" i="12"/>
  <c r="H23" i="12"/>
  <c r="J23" i="12"/>
  <c r="D10" i="15" s="1"/>
  <c r="L23" i="12"/>
  <c r="R23" i="12"/>
  <c r="R47" i="9"/>
  <c r="J33" i="8"/>
  <c r="L33" i="8"/>
  <c r="N33" i="8"/>
  <c r="P33" i="8"/>
  <c r="R33" i="8"/>
  <c r="T33" i="8"/>
  <c r="L71" i="11"/>
  <c r="D71" i="11"/>
  <c r="F71" i="11"/>
  <c r="H71" i="11"/>
  <c r="J71" i="11"/>
  <c r="D9" i="15" s="1"/>
  <c r="N71" i="11"/>
  <c r="P71" i="11"/>
  <c r="R71" i="11"/>
  <c r="R14" i="6"/>
  <c r="AJ16" i="3"/>
  <c r="X48" i="1"/>
  <c r="Y48" i="1"/>
  <c r="Z48" i="1"/>
  <c r="X12" i="5"/>
  <c r="V12" i="5"/>
  <c r="P12" i="5"/>
  <c r="N12" i="5"/>
  <c r="L12" i="5"/>
  <c r="AH16" i="3"/>
  <c r="P16" i="3"/>
  <c r="R16" i="3"/>
  <c r="X16" i="3"/>
  <c r="T16" i="3"/>
  <c r="V16" i="3"/>
  <c r="F47" i="9" l="1"/>
  <c r="D47" i="9"/>
  <c r="H47" i="9"/>
  <c r="J47" i="9"/>
  <c r="L47" i="9"/>
  <c r="N47" i="9"/>
  <c r="P47" i="9"/>
  <c r="J16" i="7"/>
  <c r="F14" i="13"/>
  <c r="D12" i="15" s="1"/>
  <c r="D15" i="14"/>
  <c r="D11" i="15" s="1"/>
  <c r="F15" i="14"/>
  <c r="J14" i="13"/>
  <c r="N16" i="7"/>
  <c r="P16" i="7"/>
  <c r="T16" i="7"/>
  <c r="Q16" i="3"/>
  <c r="S16" i="3"/>
  <c r="U16" i="3"/>
  <c r="W16" i="3"/>
  <c r="Y16" i="3"/>
  <c r="Z16" i="3"/>
  <c r="AA16" i="3"/>
  <c r="AB16" i="3"/>
  <c r="AC16" i="3"/>
  <c r="AD16" i="3"/>
  <c r="AE16" i="3"/>
  <c r="AG16" i="3"/>
  <c r="E12" i="16"/>
  <c r="D13" i="15" l="1"/>
  <c r="F11" i="15" s="1"/>
  <c r="V32" i="11"/>
  <c r="V31" i="11"/>
  <c r="V25" i="11"/>
  <c r="V33" i="11"/>
  <c r="V26" i="11"/>
  <c r="V30" i="11"/>
  <c r="V27" i="11"/>
  <c r="V35" i="11"/>
  <c r="V46" i="11"/>
  <c r="V68" i="11"/>
  <c r="V52" i="11"/>
  <c r="V54" i="11"/>
  <c r="V66" i="11"/>
  <c r="V11" i="11"/>
  <c r="V57" i="11"/>
  <c r="V58" i="11"/>
  <c r="V64" i="11"/>
  <c r="V48" i="11"/>
  <c r="V55" i="11"/>
  <c r="V53" i="11"/>
  <c r="V50" i="11"/>
  <c r="V60" i="11"/>
  <c r="V13" i="11"/>
  <c r="V67" i="11"/>
  <c r="V51" i="11"/>
  <c r="V69" i="11"/>
  <c r="V45" i="11"/>
  <c r="V56" i="11"/>
  <c r="V63" i="11"/>
  <c r="V47" i="11"/>
  <c r="V49" i="11"/>
  <c r="V65" i="11"/>
  <c r="F10" i="15"/>
  <c r="V15" i="11"/>
  <c r="V19" i="11"/>
  <c r="V23" i="11"/>
  <c r="V39" i="11"/>
  <c r="V43" i="11"/>
  <c r="V18" i="11"/>
  <c r="V38" i="11"/>
  <c r="V16" i="11"/>
  <c r="V20" i="11"/>
  <c r="V36" i="11"/>
  <c r="V40" i="11"/>
  <c r="V44" i="11"/>
  <c r="V22" i="11"/>
  <c r="V42" i="11"/>
  <c r="V17" i="11"/>
  <c r="V21" i="11"/>
  <c r="V37" i="11"/>
  <c r="V41" i="11"/>
  <c r="V14" i="11"/>
  <c r="V62" i="11"/>
  <c r="F9" i="15"/>
  <c r="V12" i="11"/>
  <c r="F12" i="15"/>
  <c r="I12" i="16"/>
  <c r="K12" i="16"/>
  <c r="M12" i="16"/>
  <c r="L16" i="7"/>
  <c r="R16" i="7"/>
  <c r="M13" i="16"/>
  <c r="O13" i="16" s="1"/>
  <c r="P14" i="6"/>
  <c r="K13" i="16" s="1"/>
  <c r="N14" i="6"/>
  <c r="I13" i="16" s="1"/>
  <c r="L14" i="6"/>
  <c r="O16" i="16"/>
  <c r="M16" i="16"/>
  <c r="K16" i="16"/>
  <c r="I16" i="16"/>
  <c r="G16" i="16"/>
  <c r="E16" i="16"/>
  <c r="O14" i="16"/>
  <c r="M14" i="16"/>
  <c r="K14" i="16"/>
  <c r="I14" i="16"/>
  <c r="G14" i="16"/>
  <c r="E14" i="16"/>
  <c r="O12" i="16"/>
  <c r="G12" i="16"/>
  <c r="P19" i="16"/>
  <c r="N19" i="16"/>
  <c r="L19" i="16"/>
  <c r="J19" i="16"/>
  <c r="H19" i="16"/>
  <c r="F19" i="16"/>
  <c r="D19" i="16"/>
  <c r="V59" i="11" l="1"/>
  <c r="V61" i="11"/>
  <c r="V34" i="11"/>
  <c r="V29" i="11"/>
  <c r="V28" i="11"/>
  <c r="V24" i="11"/>
  <c r="F13" i="15"/>
  <c r="V71" i="11"/>
  <c r="O19" i="16"/>
  <c r="AL13" i="3" s="1"/>
  <c r="M19" i="16"/>
  <c r="I19" i="16"/>
  <c r="E13" i="16"/>
  <c r="E19" i="16" s="1"/>
  <c r="K19" i="16"/>
  <c r="AA13" i="1" l="1"/>
  <c r="AA17" i="1"/>
  <c r="AA14" i="1"/>
  <c r="AA18" i="1"/>
  <c r="AA15" i="1"/>
  <c r="AA19" i="1"/>
  <c r="AA16" i="1"/>
  <c r="T11" i="6"/>
  <c r="H11" i="15"/>
  <c r="AA12" i="1"/>
  <c r="AA22" i="1"/>
  <c r="AA26" i="1"/>
  <c r="AA30" i="1"/>
  <c r="AA34" i="1"/>
  <c r="AA38" i="1"/>
  <c r="AA42" i="1"/>
  <c r="AA23" i="1"/>
  <c r="AA27" i="1"/>
  <c r="AA31" i="1"/>
  <c r="AA35" i="1"/>
  <c r="AA39" i="1"/>
  <c r="AA43" i="1"/>
  <c r="H10" i="15"/>
  <c r="AA25" i="1"/>
  <c r="AA33" i="1"/>
  <c r="AA37" i="1"/>
  <c r="H12" i="15"/>
  <c r="H9" i="15"/>
  <c r="AA20" i="1"/>
  <c r="AA24" i="1"/>
  <c r="AA28" i="1"/>
  <c r="AA32" i="1"/>
  <c r="AA36" i="1"/>
  <c r="AA40" i="1"/>
  <c r="AA21" i="1"/>
  <c r="AA29" i="1"/>
  <c r="AA41" i="1"/>
  <c r="T10" i="6"/>
  <c r="T12" i="6"/>
  <c r="AL12" i="3"/>
  <c r="AL14" i="3"/>
  <c r="AL11" i="3"/>
  <c r="AA45" i="1"/>
  <c r="AA11" i="1"/>
  <c r="AA46" i="1"/>
  <c r="AA44" i="1"/>
  <c r="Q19" i="16"/>
  <c r="Q13" i="16"/>
  <c r="G13" i="16"/>
  <c r="G19" i="16" s="1"/>
  <c r="Q12" i="16"/>
  <c r="Q16" i="16"/>
  <c r="Q15" i="16"/>
  <c r="Q17" i="16"/>
  <c r="Q14" i="16"/>
  <c r="H13" i="15" l="1"/>
  <c r="AL16" i="3"/>
  <c r="AM16" i="3" s="1"/>
  <c r="AA48" i="1"/>
  <c r="T14" i="6"/>
</calcChain>
</file>

<file path=xl/sharedStrings.xml><?xml version="1.0" encoding="utf-8"?>
<sst xmlns="http://schemas.openxmlformats.org/spreadsheetml/2006/main" count="899" uniqueCount="251">
  <si>
    <t>صندوق سرمایه‌گذاری مشترک گنجینه ارمغان الماس</t>
  </si>
  <si>
    <t>صورت وضعیت پورتفوی</t>
  </si>
  <si>
    <t>نام شرکت</t>
  </si>
  <si>
    <t>1400/08/30</t>
  </si>
  <si>
    <t>تغییرات طی دوره</t>
  </si>
  <si>
    <t>1400/09/30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</si>
  <si>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</si>
  <si>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</si>
  <si>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</si>
  <si>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</si>
  <si>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</si>
  <si>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</si>
  <si>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</si>
  <si>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</si>
  <si>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پالایش نفت بندرعباس</t>
  </si>
  <si>
    <t>توسعه‌معادن‌وفلزات‌</t>
  </si>
  <si>
    <t>سیمان‌شاهرود</t>
  </si>
  <si>
    <t>فولاد مبارکه اصفهان</t>
  </si>
  <si>
    <t>م .صنایع و معادن احیاء سپاهان</t>
  </si>
  <si>
    <t>حفاری شمال</t>
  </si>
  <si>
    <t>تعداد اوراق تبعی</t>
  </si>
  <si>
    <t>قیمت اعمال</t>
  </si>
  <si>
    <t>تاریخ اعمال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</si>
  <si>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</si>
  <si>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</si>
  <si>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</si>
  <si>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</si>
  <si>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</si>
  <si>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</si>
  <si>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</si>
  <si>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</si>
  <si>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</si>
  <si>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قیمت پایانی</t>
  </si>
  <si>
    <t>قیمت پس از تعدیل</t>
  </si>
  <si>
    <t>درصد تعدیل</t>
  </si>
  <si>
    <t>ارزش ناشی از تعدیل قیمت</t>
  </si>
  <si>
    <t>دلایل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</si>
  <si>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</si>
  <si>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</si>
  <si>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</si>
  <si>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</si>
  <si>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</si>
  <si>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</si>
  <si>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</si>
  <si>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</si>
  <si>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</si>
  <si>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</si>
  <si>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</si>
  <si>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</si>
  <si>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</si>
  <si>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پارسیان ملاصدرا</t>
  </si>
  <si>
    <t>47000952860609</t>
  </si>
  <si>
    <t>1398/05/27</t>
  </si>
  <si>
    <t>بانک آینده بخارست</t>
  </si>
  <si>
    <t>0203466325003</t>
  </si>
  <si>
    <t>1398/09/17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</si>
  <si>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</si>
  <si>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</si>
  <si>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</si>
  <si>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</si>
  <si>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</si>
  <si>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</si>
  <si>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</si>
  <si>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</si>
  <si>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</si>
  <si>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</si>
  <si>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</si>
  <si>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</si>
  <si>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</si>
  <si>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</si>
  <si>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</si>
  <si>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</si>
  <si>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شرکت قند بیستون</t>
  </si>
  <si>
    <t>1400/02/22</t>
  </si>
  <si>
    <t>بهای فروش</t>
  </si>
  <si>
    <t>ارزش دفتری</t>
  </si>
  <si>
    <t>سود و زیان ناشی از تغییر قیمت</t>
  </si>
  <si>
    <t>سود و زیان ناشی از فروش</t>
  </si>
  <si>
    <t>تولید ژلاتین کپسول ایران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</si>
  <si>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</si>
  <si>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</si>
  <si>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</si>
  <si>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</si>
  <si>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</si>
  <si>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</si>
  <si>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</si>
  <si>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</si>
  <si>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</si>
  <si>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</si>
  <si>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</si>
  <si>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</si>
  <si>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</si>
  <si>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</si>
  <si>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</si>
  <si>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</si>
  <si>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>جمع کل</t>
  </si>
  <si>
    <t>1. سرمایه گذاری ها</t>
  </si>
  <si>
    <t>1.1. سرمایه گذاری در سهام و حق تقدم سهام</t>
  </si>
  <si>
    <t>سهام و حق تقدم</t>
  </si>
  <si>
    <t>اوراق تبعی</t>
  </si>
  <si>
    <t>اوراق بدهی</t>
  </si>
  <si>
    <t>سپرده های مدت دار</t>
  </si>
  <si>
    <t>سپرده های جاری/ کوتاه مدت</t>
  </si>
  <si>
    <t>نام دارایی</t>
  </si>
  <si>
    <t>تاریخ سررسید</t>
  </si>
  <si>
    <t>گواهی سپرده</t>
  </si>
  <si>
    <t>طبقه دارایی</t>
  </si>
  <si>
    <t>افزایش طی دوره</t>
  </si>
  <si>
    <t>کاهش طی دوره</t>
  </si>
  <si>
    <t>1.2. سرمایه گذاری در اوراق تبعی</t>
  </si>
  <si>
    <t>1.3. سرمایه گذاری در اوراق بدهی</t>
  </si>
  <si>
    <t>1.4. سرمایه گذاری در اوراق گواهی سپرده</t>
  </si>
  <si>
    <t>1.5. سرمایه گذاری در سپرده های بانکی</t>
  </si>
  <si>
    <t xml:space="preserve"> </t>
  </si>
  <si>
    <t>2. اوراق بهاداری که ارزش آنها در تاریخ گزارش تعدیل شده اند</t>
  </si>
  <si>
    <t>3. درآمد حاصل از سرمایه گذاری ها</t>
  </si>
  <si>
    <t>3.1. درآمد حاصل سرمایه گذاری در سهام و حق تقدم</t>
  </si>
  <si>
    <t>3.1.1. درآمد حاصل از سود سهام</t>
  </si>
  <si>
    <t>3.1.2. درآمد حاصل از تغییرقیمت سهام و حق تقدم</t>
  </si>
  <si>
    <t>3.3. درآمد حاصل از سپرده های بانکی</t>
  </si>
  <si>
    <t>بانک سامان</t>
  </si>
  <si>
    <t>پاکدیس</t>
  </si>
  <si>
    <t>روغن‌ نباتی‌ ناب</t>
  </si>
  <si>
    <t>س. نفت و گاز و پتروشیمی تأمین</t>
  </si>
  <si>
    <t>سیمان فارس نو</t>
  </si>
  <si>
    <t>سیمان فارس و خوزستان</t>
  </si>
  <si>
    <t>سیمان‌ شرق‌</t>
  </si>
  <si>
    <t>سیمان‌ صوفیان‌</t>
  </si>
  <si>
    <t>سیمان‌سپاهان‌</t>
  </si>
  <si>
    <t>سیمرغ</t>
  </si>
  <si>
    <t>صنایع شیمیایی کیمیاگران امروز</t>
  </si>
  <si>
    <t>معادن‌ بافق‌</t>
  </si>
  <si>
    <t>نفت سپاهان</t>
  </si>
  <si>
    <t>ذوب آهن اصفهان</t>
  </si>
  <si>
    <t>3.5.سایردرآمدها</t>
  </si>
  <si>
    <t>3.4.سود اوراق بدهی و سپرده بانکی</t>
  </si>
  <si>
    <t>3.2.درآمد حاصل از سرمایه گذاری در اوراق بدهی</t>
  </si>
  <si>
    <t>قنداصفهان‌</t>
  </si>
  <si>
    <t>گروه توسعه مالی مهر آیندگان</t>
  </si>
  <si>
    <t>تراکتورسازی‌ایران‌</t>
  </si>
  <si>
    <t>صندوق س. دارا الگوریتم-د</t>
  </si>
  <si>
    <t>مرابحه عام دولت2-ش.خ سایر0212</t>
  </si>
  <si>
    <t>بله</t>
  </si>
  <si>
    <t>1398/12/25</t>
  </si>
  <si>
    <t>1402/12/25</t>
  </si>
  <si>
    <t>اسنادخزانه-م6بودجه00-030723</t>
  </si>
  <si>
    <t>اسنادخزانه-م14بودجه98-010318</t>
  </si>
  <si>
    <t>اسنادخزانه-م5بودجه00-030626</t>
  </si>
  <si>
    <t>اسنادخزانه-م2بودجه00-031024</t>
  </si>
  <si>
    <t>صنایع پتروشیمی کرمانشاه</t>
  </si>
  <si>
    <t>پتروشیمی‌شیراز</t>
  </si>
  <si>
    <t>کشت و دامداری فکا</t>
  </si>
  <si>
    <t>گروه مپنا (سهامی عام)</t>
  </si>
  <si>
    <t>گروه‌صنایع‌بهشهرایران‌</t>
  </si>
  <si>
    <t>سرمایه گذاری کشاورزی کوثر</t>
  </si>
  <si>
    <t>اسنادخزانه-م17بودجه99-010226</t>
  </si>
  <si>
    <t>اسنادخزانه-م1بودجه00-030821</t>
  </si>
  <si>
    <t>اسنادخزانه-م3بودجه00-030418</t>
  </si>
  <si>
    <t>اسنادخزانه-م7بودجه00-030912</t>
  </si>
  <si>
    <t>1400/04/14</t>
  </si>
  <si>
    <t>1403/09/12</t>
  </si>
  <si>
    <t>1401/02/11</t>
  </si>
  <si>
    <t>1401/02/20</t>
  </si>
  <si>
    <t>1401/02/17</t>
  </si>
  <si>
    <t>داروسازی شهید قاضی</t>
  </si>
  <si>
    <t>کیمیدارو</t>
  </si>
  <si>
    <t>شیشه‌ قزوین‌</t>
  </si>
  <si>
    <t>نفت ایرانول</t>
  </si>
  <si>
    <t>ح . توسعه‌معادن‌وفلزات‌</t>
  </si>
  <si>
    <t>0.00%</t>
  </si>
  <si>
    <t>اسنادخزانه-م18بودجه99-010323</t>
  </si>
  <si>
    <t>اسنادخزانه-م8بودجه00-030919</t>
  </si>
  <si>
    <t>1401/03/30</t>
  </si>
  <si>
    <t>1401/03/28</t>
  </si>
  <si>
    <t>بورس کالای ایران</t>
  </si>
  <si>
    <t>اسنادخزانه-م4بودجه00-030522</t>
  </si>
  <si>
    <t>سیمان‌فارس‌</t>
  </si>
  <si>
    <t>صنعتی‌ بهشهر</t>
  </si>
  <si>
    <t>بیمه دانا</t>
  </si>
  <si>
    <t>پتروشیمی بوعلی سینا</t>
  </si>
  <si>
    <t>1401/04/14</t>
  </si>
  <si>
    <t>1401/04/22</t>
  </si>
  <si>
    <t>1401/04/16</t>
  </si>
  <si>
    <t>1401/04/29</t>
  </si>
  <si>
    <t>1401/04/30</t>
  </si>
  <si>
    <t>1401/04/15</t>
  </si>
  <si>
    <t>1401/04/28</t>
  </si>
  <si>
    <t>1401/04/26</t>
  </si>
  <si>
    <t>1401/04/20</t>
  </si>
  <si>
    <t>پارس‌ مینو</t>
  </si>
  <si>
    <t>پالایش نفت اصفهان</t>
  </si>
  <si>
    <t>پویا زرکان آق دره</t>
  </si>
  <si>
    <t>کاشی‌ الوند</t>
  </si>
  <si>
    <t>مس‌ شهیدباهنر</t>
  </si>
  <si>
    <t>پالایش نفت لاوان</t>
  </si>
  <si>
    <t>پتروشیمی امیرکبیر</t>
  </si>
  <si>
    <t>داروسازی کاسپین تامین</t>
  </si>
  <si>
    <t>ح .داروسازی کاسپین تامین</t>
  </si>
  <si>
    <t>ح . داروسازی شهید قاضی</t>
  </si>
  <si>
    <t>1403/07/23</t>
  </si>
  <si>
    <t>1401/05/11</t>
  </si>
  <si>
    <t>1401/05/08</t>
  </si>
  <si>
    <t>1401/05/25</t>
  </si>
  <si>
    <t>3.1.3. درآمد حاصل از فروش سهام و اوراق</t>
  </si>
  <si>
    <t>پتروشیمی زاگرس</t>
  </si>
  <si>
    <t>شیر پاستوریزه پگاه فارس</t>
  </si>
  <si>
    <t>شیر پاستوریزه پگاه گلستان</t>
  </si>
  <si>
    <t>1401/07/30</t>
  </si>
  <si>
    <t>کشتیرانی جمهوری اسلامی ایران</t>
  </si>
  <si>
    <t>بانک خاورمیانه نیایش</t>
  </si>
  <si>
    <t>101310810707074763</t>
  </si>
  <si>
    <t>1401/06/30</t>
  </si>
  <si>
    <t>برای ماه منتهی به1401/08/30</t>
  </si>
  <si>
    <t>1401/08/30</t>
  </si>
  <si>
    <t>شیر پاستوریزه پگاه گلپایگان</t>
  </si>
  <si>
    <t>الحاوی</t>
  </si>
  <si>
    <t>گسترش‌سرمایه‌گذاری‌ایران‌خودرو</t>
  </si>
  <si>
    <t>1400/03/11</t>
  </si>
  <si>
    <t>1403/05/22</t>
  </si>
  <si>
    <t>8.71%</t>
  </si>
  <si>
    <t>11.17%</t>
  </si>
  <si>
    <t>-1.08%</t>
  </si>
  <si>
    <t>4.85%</t>
  </si>
  <si>
    <t>3.74%</t>
  </si>
  <si>
    <t>6.05%</t>
  </si>
  <si>
    <t>5.97%</t>
  </si>
  <si>
    <t>5.40%</t>
  </si>
  <si>
    <t>3.03%</t>
  </si>
  <si>
    <t>3.48%</t>
  </si>
  <si>
    <t>5.41%</t>
  </si>
  <si>
    <t>5.74%</t>
  </si>
  <si>
    <t>3.55%</t>
  </si>
  <si>
    <t>0.54%</t>
  </si>
  <si>
    <t>-0.20%</t>
  </si>
  <si>
    <t>3.84%</t>
  </si>
  <si>
    <t>0.76%</t>
  </si>
  <si>
    <t>7.53%</t>
  </si>
  <si>
    <t>-0.27%</t>
  </si>
  <si>
    <t>2.95%</t>
  </si>
  <si>
    <t>1.77%</t>
  </si>
  <si>
    <t>0.59%</t>
  </si>
  <si>
    <t>-1.91%</t>
  </si>
  <si>
    <t>2.04%</t>
  </si>
  <si>
    <t>2.45%</t>
  </si>
  <si>
    <t>0.40%</t>
  </si>
  <si>
    <t>1.14%</t>
  </si>
  <si>
    <t>3.91%</t>
  </si>
  <si>
    <t>-4.35%</t>
  </si>
  <si>
    <t>3.66%</t>
  </si>
  <si>
    <t>4.92%</t>
  </si>
  <si>
    <t>0.86%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</si>
</sst>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#.##0"/>
    <numFmt numFmtId="165" formatCode="_(* #,##0.000_);_(* \(#,##0.000\);_(* &quot;-&quot;??_);_(@_)"/>
  </numFmts>
  <fonts count="22" x14ac:knownFonts="1">
    <font>
      <sz val="11"/>
      <name val="Calibri"/>
    </font>
    <font>
      <sz val="11"/>
      <name val="Calibri"/>
      <family val="2"/>
    </font>
    <font>
      <sz val="12"/>
      <name val="B Zar"/>
      <charset val="178"/>
    </font>
    <font>
      <b/>
      <sz val="18"/>
      <color rgb="FF000000"/>
      <name val="B Zar"/>
      <charset val="178"/>
    </font>
    <font>
      <b/>
      <sz val="12"/>
      <name val="B Zar"/>
      <charset val="178"/>
    </font>
    <font>
      <sz val="12"/>
      <name val="B Nazanin"/>
      <charset val="178"/>
    </font>
    <font>
      <b/>
      <sz val="18"/>
      <color rgb="FF000000"/>
      <name val="B Nazanin"/>
      <charset val="178"/>
    </font>
    <font>
      <b/>
      <sz val="24"/>
      <color rgb="FF000000"/>
      <name val="B Zar"/>
      <charset val="178"/>
    </font>
    <font>
      <b/>
      <sz val="16"/>
      <color rgb="FF000000"/>
      <name val="B Zar"/>
      <charset val="178"/>
    </font>
    <font>
      <b/>
      <sz val="14"/>
      <name val="B Zar"/>
      <charset val="178"/>
    </font>
    <font>
      <b/>
      <sz val="16"/>
      <name val="B Zar"/>
      <charset val="178"/>
    </font>
    <font>
      <b/>
      <sz val="14"/>
      <color rgb="FF000000"/>
      <name val="B Zar"/>
      <charset val="178"/>
    </font>
    <font>
      <b/>
      <sz val="12"/>
      <color rgb="FF000000"/>
      <name val="B Zar"/>
      <charset val="178"/>
    </font>
    <font>
      <sz val="15"/>
      <name val="B Zar"/>
      <charset val="178"/>
    </font>
    <font>
      <b/>
      <sz val="15"/>
      <color rgb="FF000000"/>
      <name val="B Zar"/>
      <charset val="178"/>
    </font>
    <font>
      <b/>
      <sz val="18"/>
      <name val="B Zar"/>
      <charset val="178"/>
    </font>
    <font>
      <sz val="20"/>
      <name val="B Zar"/>
      <charset val="178"/>
    </font>
    <font>
      <b/>
      <sz val="20"/>
      <name val="B Zar"/>
      <charset val="178"/>
    </font>
    <font>
      <sz val="18"/>
      <name val="B Zar"/>
      <charset val="178"/>
    </font>
    <font>
      <sz val="11"/>
      <name val="Calibri"/>
      <family val="2"/>
    </font>
    <font>
      <sz val="14"/>
      <name val="B Zar"/>
      <charset val="178"/>
    </font>
    <font>
      <b/>
      <sz val="11"/>
      <name val="B Zar"/>
      <charset val="17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9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4" fillId="0" borderId="0" xfId="0" applyFont="1"/>
    <xf numFmtId="3" fontId="4" fillId="0" borderId="0" xfId="0" applyNumberFormat="1" applyFont="1"/>
    <xf numFmtId="0" fontId="4" fillId="0" borderId="0" xfId="0" applyFont="1" applyAlignment="1">
      <alignment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/>
    </xf>
    <xf numFmtId="10" fontId="4" fillId="0" borderId="0" xfId="0" applyNumberFormat="1" applyFont="1" applyAlignment="1">
      <alignment horizontal="right"/>
    </xf>
    <xf numFmtId="3" fontId="4" fillId="0" borderId="3" xfId="0" applyNumberFormat="1" applyFont="1" applyBorder="1"/>
    <xf numFmtId="3" fontId="4" fillId="0" borderId="4" xfId="0" applyNumberFormat="1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 indent="1" readingOrder="2"/>
    </xf>
    <xf numFmtId="0" fontId="5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2" xfId="0" applyFont="1" applyBorder="1"/>
    <xf numFmtId="0" fontId="6" fillId="0" borderId="0" xfId="0" applyFont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2" fillId="0" borderId="2" xfId="0" applyFont="1" applyBorder="1"/>
    <xf numFmtId="0" fontId="9" fillId="0" borderId="0" xfId="0" applyFont="1"/>
    <xf numFmtId="0" fontId="10" fillId="0" borderId="0" xfId="0" applyFont="1"/>
    <xf numFmtId="3" fontId="4" fillId="0" borderId="0" xfId="0" applyNumberFormat="1" applyFont="1" applyAlignment="1">
      <alignment wrapText="1"/>
    </xf>
    <xf numFmtId="0" fontId="4" fillId="0" borderId="0" xfId="0" applyFont="1" applyAlignment="1">
      <alignment horizontal="right" vertical="center" wrapText="1"/>
    </xf>
    <xf numFmtId="3" fontId="4" fillId="0" borderId="0" xfId="0" applyNumberFormat="1" applyFont="1" applyAlignment="1">
      <alignment vertical="center" wrapText="1"/>
    </xf>
    <xf numFmtId="0" fontId="4" fillId="0" borderId="4" xfId="0" applyFont="1" applyBorder="1"/>
    <xf numFmtId="10" fontId="4" fillId="0" borderId="4" xfId="1" applyNumberFormat="1" applyFont="1" applyBorder="1"/>
    <xf numFmtId="0" fontId="4" fillId="0" borderId="0" xfId="0" applyFont="1" applyAlignment="1">
      <alignment horizontal="center" vertical="center" readingOrder="2"/>
    </xf>
    <xf numFmtId="0" fontId="4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center" vertical="center" wrapText="1" readingOrder="2"/>
    </xf>
    <xf numFmtId="0" fontId="10" fillId="0" borderId="0" xfId="0" applyFont="1" applyAlignment="1">
      <alignment horizontal="center" vertical="center" wrapText="1" readingOrder="2"/>
    </xf>
    <xf numFmtId="3" fontId="4" fillId="0" borderId="0" xfId="0" applyNumberFormat="1" applyFont="1" applyAlignment="1">
      <alignment horizontal="left" vertical="center" wrapText="1" readingOrder="1"/>
    </xf>
    <xf numFmtId="0" fontId="4" fillId="0" borderId="0" xfId="0" applyFont="1" applyAlignment="1">
      <alignment horizontal="left" vertical="center" wrapText="1" readingOrder="1"/>
    </xf>
    <xf numFmtId="0" fontId="10" fillId="0" borderId="2" xfId="0" applyFont="1" applyBorder="1" applyAlignment="1">
      <alignment horizontal="center" vertical="center" wrapText="1" readingOrder="2"/>
    </xf>
    <xf numFmtId="0" fontId="4" fillId="0" borderId="2" xfId="0" applyFont="1" applyBorder="1" applyAlignment="1">
      <alignment wrapText="1"/>
    </xf>
    <xf numFmtId="3" fontId="4" fillId="0" borderId="4" xfId="0" applyNumberFormat="1" applyFont="1" applyBorder="1" applyAlignment="1">
      <alignment horizontal="center" vertical="center" wrapText="1" readingOrder="2"/>
    </xf>
    <xf numFmtId="0" fontId="10" fillId="0" borderId="0" xfId="0" applyFont="1" applyAlignment="1">
      <alignment wrapText="1"/>
    </xf>
    <xf numFmtId="0" fontId="9" fillId="0" borderId="0" xfId="0" applyFont="1" applyAlignment="1">
      <alignment wrapText="1"/>
    </xf>
    <xf numFmtId="0" fontId="4" fillId="0" borderId="3" xfId="0" applyFont="1" applyBorder="1"/>
    <xf numFmtId="10" fontId="4" fillId="0" borderId="0" xfId="1" applyNumberFormat="1" applyFont="1"/>
    <xf numFmtId="10" fontId="4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wrapText="1"/>
    </xf>
    <xf numFmtId="0" fontId="4" fillId="0" borderId="4" xfId="0" applyFont="1" applyBorder="1" applyAlignment="1">
      <alignment horizontal="center" wrapText="1"/>
    </xf>
    <xf numFmtId="3" fontId="4" fillId="0" borderId="4" xfId="0" applyNumberFormat="1" applyFont="1" applyBorder="1" applyAlignment="1">
      <alignment wrapText="1"/>
    </xf>
    <xf numFmtId="10" fontId="4" fillId="0" borderId="0" xfId="0" applyNumberFormat="1" applyFont="1" applyAlignment="1">
      <alignment wrapText="1"/>
    </xf>
    <xf numFmtId="0" fontId="13" fillId="0" borderId="0" xfId="0" applyFont="1" applyAlignment="1">
      <alignment wrapText="1"/>
    </xf>
    <xf numFmtId="0" fontId="10" fillId="0" borderId="3" xfId="0" applyFont="1" applyBorder="1" applyAlignment="1">
      <alignment wrapText="1"/>
    </xf>
    <xf numFmtId="0" fontId="3" fillId="0" borderId="0" xfId="0" applyFont="1" applyAlignment="1">
      <alignment horizontal="left" vertical="center" readingOrder="2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wrapText="1"/>
    </xf>
    <xf numFmtId="0" fontId="9" fillId="0" borderId="3" xfId="0" applyFont="1" applyBorder="1" applyAlignment="1">
      <alignment wrapText="1"/>
    </xf>
    <xf numFmtId="0" fontId="15" fillId="0" borderId="0" xfId="0" applyFont="1" applyAlignment="1">
      <alignment horizontal="center" vertical="center" readingOrder="2"/>
    </xf>
    <xf numFmtId="0" fontId="11" fillId="0" borderId="0" xfId="0" applyFont="1" applyAlignment="1">
      <alignment horizontal="right" vertical="center" indent="1" readingOrder="2"/>
    </xf>
    <xf numFmtId="0" fontId="11" fillId="0" borderId="0" xfId="0" applyFont="1" applyAlignment="1">
      <alignment horizontal="center" vertical="center"/>
    </xf>
    <xf numFmtId="10" fontId="4" fillId="0" borderId="4" xfId="1" applyNumberFormat="1" applyFont="1" applyBorder="1" applyAlignment="1">
      <alignment wrapText="1"/>
    </xf>
    <xf numFmtId="10" fontId="4" fillId="0" borderId="4" xfId="1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wrapText="1"/>
    </xf>
    <xf numFmtId="3" fontId="4" fillId="0" borderId="4" xfId="0" applyNumberFormat="1" applyFont="1" applyBorder="1" applyAlignment="1">
      <alignment horizontal="left" vertical="center" wrapText="1" readingOrder="2"/>
    </xf>
    <xf numFmtId="164" fontId="3" fillId="0" borderId="0" xfId="0" applyNumberFormat="1" applyFont="1" applyAlignment="1">
      <alignment horizontal="right" vertical="center" indent="1" readingOrder="2"/>
    </xf>
    <xf numFmtId="3" fontId="4" fillId="0" borderId="3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" fontId="4" fillId="0" borderId="4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3" fontId="15" fillId="0" borderId="0" xfId="0" applyNumberFormat="1" applyFont="1"/>
    <xf numFmtId="0" fontId="1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3" fontId="15" fillId="0" borderId="4" xfId="0" applyNumberFormat="1" applyFont="1" applyBorder="1" applyAlignment="1">
      <alignment horizontal="center"/>
    </xf>
    <xf numFmtId="10" fontId="3" fillId="0" borderId="0" xfId="1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8" fillId="0" borderId="4" xfId="0" applyFont="1" applyBorder="1" applyAlignment="1">
      <alignment horizontal="center"/>
    </xf>
    <xf numFmtId="10" fontId="15" fillId="0" borderId="4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0" xfId="0" applyNumberFormat="1" applyFont="1" applyAlignment="1">
      <alignment horizontal="center"/>
    </xf>
    <xf numFmtId="0" fontId="9" fillId="0" borderId="4" xfId="0" applyFont="1" applyBorder="1" applyAlignment="1">
      <alignment wrapText="1"/>
    </xf>
    <xf numFmtId="3" fontId="4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wrapText="1"/>
    </xf>
    <xf numFmtId="3" fontId="9" fillId="0" borderId="4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3" fontId="4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readingOrder="2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 wrapText="1"/>
    </xf>
    <xf numFmtId="0" fontId="20" fillId="0" borderId="3" xfId="0" applyFont="1" applyBorder="1" applyAlignment="1">
      <alignment wrapText="1"/>
    </xf>
    <xf numFmtId="0" fontId="20" fillId="0" borderId="0" xfId="0" applyFont="1" applyAlignment="1">
      <alignment wrapText="1"/>
    </xf>
    <xf numFmtId="165" fontId="2" fillId="0" borderId="0" xfId="3" applyNumberFormat="1" applyFont="1" applyAlignment="1">
      <alignment horizontal="center" vertical="center"/>
    </xf>
    <xf numFmtId="165" fontId="14" fillId="0" borderId="0" xfId="3" applyNumberFormat="1" applyFont="1" applyAlignment="1">
      <alignment horizontal="center" vertical="center" wrapText="1"/>
    </xf>
    <xf numFmtId="3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4" xfId="0" applyFont="1" applyBorder="1"/>
    <xf numFmtId="3" fontId="10" fillId="0" borderId="4" xfId="0" applyNumberFormat="1" applyFont="1" applyBorder="1" applyAlignment="1">
      <alignment horizontal="center" vertical="center"/>
    </xf>
    <xf numFmtId="10" fontId="2" fillId="0" borderId="4" xfId="1" applyNumberFormat="1" applyFont="1" applyBorder="1" applyAlignment="1">
      <alignment horizontal="center" vertical="center"/>
    </xf>
    <xf numFmtId="10" fontId="2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right" vertical="center" wrapText="1" readingOrder="2"/>
    </xf>
    <xf numFmtId="0" fontId="4" fillId="0" borderId="0" xfId="0" applyFont="1" applyAlignment="1">
      <alignment horizontal="right" vertical="center" wrapText="1" readingOrder="2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3" fillId="0" borderId="0" xfId="0" applyFont="1" applyAlignment="1">
      <alignment horizontal="right" vertical="center" readingOrder="2"/>
    </xf>
    <xf numFmtId="0" fontId="4" fillId="0" borderId="4" xfId="0" applyFont="1" applyBorder="1" applyAlignment="1">
      <alignment horizontal="center"/>
    </xf>
    <xf numFmtId="0" fontId="3" fillId="0" borderId="0" xfId="0" applyFont="1" applyAlignment="1">
      <alignment horizontal="center" vertical="center" wrapText="1" readingOrder="2"/>
    </xf>
    <xf numFmtId="0" fontId="3" fillId="0" borderId="0" xfId="0" applyFont="1" applyAlignment="1">
      <alignment horizontal="center" vertical="center" readingOrder="2"/>
    </xf>
    <xf numFmtId="0" fontId="4" fillId="0" borderId="4" xfId="0" applyFont="1" applyBorder="1" applyAlignment="1">
      <alignment horizontal="center" vertical="center" wrapText="1" readingOrder="2"/>
    </xf>
    <xf numFmtId="0" fontId="8" fillId="0" borderId="2" xfId="0" applyFont="1" applyBorder="1" applyAlignment="1">
      <alignment horizontal="center" vertical="center" wrapText="1" readingOrder="2"/>
    </xf>
    <xf numFmtId="0" fontId="15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3" fontId="4" fillId="0" borderId="0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599751</xdr:colOff>
      <xdr:row>58</xdr:row>
      <xdr:rowOff>88747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056FCA-69E3-3EA6-B86E-357E123FE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79771449" y="0"/>
          <a:ext cx="7914951" cy="111377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rightToLeft="1" view="pageBreakPreview" topLeftCell="A28" zoomScaleNormal="100" zoomScaleSheetLayoutView="100" workbookViewId="0">
      <selection activeCell="G13" sqref="G13"/>
    </sheetView>
  </sheetViews>
  <sheetFormatPr defaultRowHeight="15" x14ac:dyDescent="0.25"/>
  <sheetData/>
  <pageMargins left="0.7" right="0.7" top="0.75" bottom="0.75" header="0.3" footer="0.3"/>
  <pageSetup paperSize="9" scale="73" orientation="portrait" r:id="rId1"/>
  <colBreaks count="1" manualBreakCount="1">
    <brk id="13" max="1048575" man="1"/>
  </col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2:AB73"/>
  <sheetViews>
    <sheetView rightToLeft="1" view="pageBreakPreview" topLeftCell="A37" zoomScale="60" zoomScaleNormal="85" workbookViewId="0">
      <selection activeCell="V23" sqref="V23:V35"/>
    </sheetView>
  </sheetViews>
  <sheetFormatPr defaultRowHeight="21" x14ac:dyDescent="0.55000000000000004"/>
  <cols>
    <col min="1" max="1" width="2.85546875" style="4" customWidth="1"/>
    <col min="2" max="2" width="30" style="4" customWidth="1"/>
    <col min="3" max="3" width="1" style="4" customWidth="1"/>
    <col min="4" max="4" width="15.7109375" style="4" bestFit="1" customWidth="1"/>
    <col min="5" max="5" width="1" style="4" customWidth="1"/>
    <col min="6" max="6" width="17.5703125" style="4" bestFit="1" customWidth="1"/>
    <col min="7" max="7" width="1" style="4" customWidth="1"/>
    <col min="8" max="8" width="16" style="4" bestFit="1" customWidth="1"/>
    <col min="9" max="9" width="1" style="4" customWidth="1"/>
    <col min="10" max="10" width="17" style="4" customWidth="1"/>
    <col min="11" max="11" width="1" style="4" customWidth="1"/>
    <col min="12" max="12" width="15" style="4" customWidth="1"/>
    <col min="13" max="13" width="1" style="4" customWidth="1"/>
    <col min="14" max="14" width="15.85546875" style="4" customWidth="1"/>
    <col min="15" max="15" width="1" style="4" customWidth="1"/>
    <col min="16" max="16" width="18.7109375" style="4" customWidth="1"/>
    <col min="17" max="17" width="1" style="4" customWidth="1"/>
    <col min="18" max="18" width="16.7109375" style="4" bestFit="1" customWidth="1"/>
    <col min="19" max="19" width="1" style="4" customWidth="1"/>
    <col min="20" max="20" width="17.5703125" style="4" bestFit="1" customWidth="1"/>
    <col min="21" max="21" width="1" style="4" customWidth="1"/>
    <col min="22" max="22" width="13.42578125" style="4" customWidth="1"/>
    <col min="23" max="23" width="1" style="4" customWidth="1"/>
    <col min="24" max="24" width="9.140625" style="4" customWidth="1"/>
    <col min="25" max="27" width="9.140625" style="4"/>
    <col min="28" max="28" width="18.5703125" style="4" bestFit="1" customWidth="1"/>
    <col min="29" max="16384" width="9.140625" style="4"/>
  </cols>
  <sheetData>
    <row r="2" spans="2:28" ht="30" x14ac:dyDescent="0.55000000000000004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</row>
    <row r="3" spans="2:28" ht="30" x14ac:dyDescent="0.55000000000000004">
      <c r="B3" s="116" t="s">
        <v>56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</row>
    <row r="4" spans="2:28" ht="30" x14ac:dyDescent="0.55000000000000004">
      <c r="B4" s="116" t="s">
        <v>212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</row>
    <row r="7" spans="2:28" s="2" customFormat="1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 t="s">
        <v>116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x14ac:dyDescent="0.55000000000000004">
      <c r="B9" s="115" t="s">
        <v>2</v>
      </c>
      <c r="D9" s="116" t="s">
        <v>58</v>
      </c>
      <c r="E9" s="116" t="s">
        <v>58</v>
      </c>
      <c r="F9" s="116" t="s">
        <v>58</v>
      </c>
      <c r="G9" s="116" t="s">
        <v>58</v>
      </c>
      <c r="H9" s="116" t="s">
        <v>58</v>
      </c>
      <c r="I9" s="116" t="s">
        <v>58</v>
      </c>
      <c r="J9" s="116" t="s">
        <v>58</v>
      </c>
      <c r="K9" s="116" t="s">
        <v>58</v>
      </c>
      <c r="L9" s="116" t="s">
        <v>58</v>
      </c>
      <c r="N9" s="116" t="s">
        <v>59</v>
      </c>
      <c r="O9" s="116" t="s">
        <v>59</v>
      </c>
      <c r="P9" s="116" t="s">
        <v>59</v>
      </c>
      <c r="Q9" s="116" t="s">
        <v>59</v>
      </c>
      <c r="R9" s="116" t="s">
        <v>59</v>
      </c>
      <c r="S9" s="116" t="s">
        <v>59</v>
      </c>
      <c r="T9" s="116" t="s">
        <v>59</v>
      </c>
      <c r="U9" s="116" t="s">
        <v>59</v>
      </c>
      <c r="V9" s="116" t="s">
        <v>59</v>
      </c>
    </row>
    <row r="10" spans="2:28" s="47" customFormat="1" ht="55.5" customHeight="1" x14ac:dyDescent="0.25">
      <c r="B10" s="131" t="s">
        <v>2</v>
      </c>
      <c r="D10" s="135" t="s">
        <v>79</v>
      </c>
      <c r="E10" s="48"/>
      <c r="F10" s="135" t="s">
        <v>80</v>
      </c>
      <c r="G10" s="48"/>
      <c r="H10" s="135" t="s">
        <v>81</v>
      </c>
      <c r="I10" s="48"/>
      <c r="J10" s="135" t="s">
        <v>46</v>
      </c>
      <c r="K10" s="48"/>
      <c r="L10" s="135" t="s">
        <v>82</v>
      </c>
      <c r="N10" s="135" t="s">
        <v>79</v>
      </c>
      <c r="O10" s="48"/>
      <c r="P10" s="135" t="s">
        <v>80</v>
      </c>
      <c r="Q10" s="48"/>
      <c r="R10" s="135" t="s">
        <v>81</v>
      </c>
      <c r="S10" s="48"/>
      <c r="T10" s="135" t="s">
        <v>46</v>
      </c>
      <c r="U10" s="48"/>
      <c r="V10" s="135" t="s">
        <v>82</v>
      </c>
    </row>
    <row r="11" spans="2:28" x14ac:dyDescent="0.55000000000000004">
      <c r="B11" s="4" t="s">
        <v>122</v>
      </c>
      <c r="D11" s="28">
        <v>0</v>
      </c>
      <c r="F11" s="28">
        <v>0</v>
      </c>
      <c r="H11" s="28">
        <v>0</v>
      </c>
      <c r="J11" s="28">
        <v>0</v>
      </c>
      <c r="L11" s="52" t="s">
        <v>169</v>
      </c>
      <c r="N11" s="28">
        <v>0</v>
      </c>
      <c r="P11" s="28">
        <v>0</v>
      </c>
      <c r="R11" s="28">
        <v>8025996040</v>
      </c>
      <c r="T11" s="28">
        <v>8025996040</v>
      </c>
      <c r="V11" s="52">
        <f>T11/'جمع درآمدها'!$D$13</f>
        <v>0.13225710985630815</v>
      </c>
    </row>
    <row r="12" spans="2:28" x14ac:dyDescent="0.55000000000000004">
      <c r="B12" s="4" t="s">
        <v>208</v>
      </c>
      <c r="D12" s="28">
        <v>0</v>
      </c>
      <c r="F12" s="28">
        <v>5444820381</v>
      </c>
      <c r="H12" s="28">
        <v>0</v>
      </c>
      <c r="J12" s="28">
        <v>5444820381</v>
      </c>
      <c r="L12" s="52" t="s">
        <v>219</v>
      </c>
      <c r="N12" s="28">
        <v>0</v>
      </c>
      <c r="P12" s="28">
        <v>6188647697</v>
      </c>
      <c r="R12" s="28">
        <v>0</v>
      </c>
      <c r="T12" s="28">
        <v>6188647697</v>
      </c>
      <c r="V12" s="52">
        <f>T12/'جمع درآمدها'!$D$13</f>
        <v>0.10198019713003961</v>
      </c>
    </row>
    <row r="13" spans="2:28" x14ac:dyDescent="0.55000000000000004">
      <c r="B13" s="4" t="s">
        <v>174</v>
      </c>
      <c r="D13" s="28">
        <v>0</v>
      </c>
      <c r="F13" s="28">
        <v>0</v>
      </c>
      <c r="H13" s="28">
        <v>0</v>
      </c>
      <c r="J13" s="28">
        <v>0</v>
      </c>
      <c r="L13" s="52" t="s">
        <v>169</v>
      </c>
      <c r="N13" s="28">
        <v>56000000</v>
      </c>
      <c r="P13" s="28">
        <v>0</v>
      </c>
      <c r="R13" s="28">
        <v>5274010158</v>
      </c>
      <c r="T13" s="28">
        <v>5330010158</v>
      </c>
      <c r="V13" s="52">
        <f>T13/'جمع درآمدها'!$D$13</f>
        <v>8.7831059906907732E-2</v>
      </c>
    </row>
    <row r="14" spans="2:28" x14ac:dyDescent="0.55000000000000004">
      <c r="B14" s="4" t="s">
        <v>196</v>
      </c>
      <c r="D14" s="28">
        <v>0</v>
      </c>
      <c r="F14" s="28">
        <v>6980762825</v>
      </c>
      <c r="H14" s="28">
        <v>0</v>
      </c>
      <c r="J14" s="28">
        <v>6980762825</v>
      </c>
      <c r="L14" s="52" t="s">
        <v>220</v>
      </c>
      <c r="N14" s="28">
        <v>0</v>
      </c>
      <c r="P14" s="28">
        <v>5067213325</v>
      </c>
      <c r="R14" s="28">
        <v>0</v>
      </c>
      <c r="T14" s="28">
        <v>5067213325</v>
      </c>
      <c r="V14" s="52">
        <f>T14/'جمع درآمدها'!$D$13</f>
        <v>8.350053825716483E-2</v>
      </c>
    </row>
    <row r="15" spans="2:28" x14ac:dyDescent="0.55000000000000004">
      <c r="B15" s="4" t="s">
        <v>189</v>
      </c>
      <c r="D15" s="28">
        <v>0</v>
      </c>
      <c r="F15" s="28">
        <v>-673865409</v>
      </c>
      <c r="H15" s="28">
        <v>0</v>
      </c>
      <c r="J15" s="28">
        <v>-673865409</v>
      </c>
      <c r="L15" s="52" t="s">
        <v>221</v>
      </c>
      <c r="N15" s="28">
        <v>0</v>
      </c>
      <c r="P15" s="28">
        <v>5028454377</v>
      </c>
      <c r="R15" s="28">
        <v>0</v>
      </c>
      <c r="T15" s="28">
        <v>5028454377</v>
      </c>
      <c r="V15" s="52">
        <f>T15/'جمع درآمدها'!$D$13</f>
        <v>8.2861845387394745E-2</v>
      </c>
    </row>
    <row r="16" spans="2:28" x14ac:dyDescent="0.55000000000000004">
      <c r="B16" s="4" t="s">
        <v>139</v>
      </c>
      <c r="D16" s="28">
        <v>0</v>
      </c>
      <c r="F16" s="28">
        <v>2702486985</v>
      </c>
      <c r="H16" s="28">
        <v>329231267</v>
      </c>
      <c r="J16" s="28">
        <v>3031718252</v>
      </c>
      <c r="L16" s="52" t="s">
        <v>222</v>
      </c>
      <c r="N16" s="28">
        <v>1389871700</v>
      </c>
      <c r="P16" s="28">
        <v>3205752785</v>
      </c>
      <c r="R16" s="28">
        <v>395682845</v>
      </c>
      <c r="T16" s="28">
        <v>4991307330</v>
      </c>
      <c r="V16" s="52">
        <f>T16/'جمع درآمدها'!$D$13</f>
        <v>8.2249714375688385E-2</v>
      </c>
    </row>
    <row r="17" spans="2:22" x14ac:dyDescent="0.55000000000000004">
      <c r="B17" s="4" t="s">
        <v>124</v>
      </c>
      <c r="D17" s="28">
        <v>0</v>
      </c>
      <c r="F17" s="28">
        <v>0</v>
      </c>
      <c r="H17" s="28">
        <v>0</v>
      </c>
      <c r="J17" s="28">
        <v>0</v>
      </c>
      <c r="L17" s="52" t="s">
        <v>169</v>
      </c>
      <c r="N17" s="28">
        <v>1837381290</v>
      </c>
      <c r="P17" s="28">
        <v>0</v>
      </c>
      <c r="R17" s="28">
        <v>2754320829</v>
      </c>
      <c r="T17" s="28">
        <v>4591702119</v>
      </c>
      <c r="V17" s="52">
        <f>T17/'جمع درآمدها'!$D$13</f>
        <v>7.566478335566508E-2</v>
      </c>
    </row>
    <row r="18" spans="2:22" x14ac:dyDescent="0.55000000000000004">
      <c r="B18" s="4" t="s">
        <v>14</v>
      </c>
      <c r="D18" s="28">
        <v>0</v>
      </c>
      <c r="F18" s="28">
        <v>2339018243</v>
      </c>
      <c r="H18" s="28">
        <v>0</v>
      </c>
      <c r="J18" s="28">
        <v>2339018243</v>
      </c>
      <c r="L18" s="52" t="s">
        <v>223</v>
      </c>
      <c r="N18" s="28">
        <v>1865700000</v>
      </c>
      <c r="P18" s="28">
        <v>1940622884</v>
      </c>
      <c r="R18" s="28">
        <v>0</v>
      </c>
      <c r="T18" s="28">
        <v>3806322884</v>
      </c>
      <c r="V18" s="52">
        <f>T18/'جمع درآمدها'!$D$13</f>
        <v>6.2722839795690655E-2</v>
      </c>
    </row>
    <row r="19" spans="2:22" x14ac:dyDescent="0.55000000000000004">
      <c r="B19" s="4" t="s">
        <v>72</v>
      </c>
      <c r="D19" s="28">
        <v>0</v>
      </c>
      <c r="F19" s="28">
        <v>0</v>
      </c>
      <c r="H19" s="28">
        <v>0</v>
      </c>
      <c r="J19" s="28">
        <v>0</v>
      </c>
      <c r="L19" s="52" t="s">
        <v>169</v>
      </c>
      <c r="N19" s="28">
        <v>0</v>
      </c>
      <c r="P19" s="28">
        <v>0</v>
      </c>
      <c r="R19" s="28">
        <v>3787830114</v>
      </c>
      <c r="T19" s="28">
        <v>3787830114</v>
      </c>
      <c r="V19" s="52">
        <f>T19/'جمع درآمدها'!$D$13</f>
        <v>6.2418104993773482E-2</v>
      </c>
    </row>
    <row r="20" spans="2:22" x14ac:dyDescent="0.55000000000000004">
      <c r="B20" s="4" t="s">
        <v>206</v>
      </c>
      <c r="D20" s="28">
        <v>0</v>
      </c>
      <c r="F20" s="28">
        <v>3782167423</v>
      </c>
      <c r="H20" s="28">
        <v>0</v>
      </c>
      <c r="J20" s="28">
        <v>3782167423</v>
      </c>
      <c r="L20" s="52" t="s">
        <v>224</v>
      </c>
      <c r="N20" s="28">
        <v>0</v>
      </c>
      <c r="P20" s="28">
        <v>3706421371</v>
      </c>
      <c r="R20" s="28">
        <v>0</v>
      </c>
      <c r="T20" s="28">
        <v>3706421371</v>
      </c>
      <c r="V20" s="52">
        <f>T20/'جمع درآمدها'!$D$13</f>
        <v>6.107660357606097E-2</v>
      </c>
    </row>
    <row r="21" spans="2:22" x14ac:dyDescent="0.55000000000000004">
      <c r="B21" s="4" t="s">
        <v>123</v>
      </c>
      <c r="D21" s="28">
        <v>0</v>
      </c>
      <c r="F21" s="28">
        <v>0</v>
      </c>
      <c r="H21" s="28">
        <v>0</v>
      </c>
      <c r="J21" s="28">
        <v>0</v>
      </c>
      <c r="L21" s="52" t="s">
        <v>169</v>
      </c>
      <c r="N21" s="28">
        <v>0</v>
      </c>
      <c r="P21" s="28">
        <v>0</v>
      </c>
      <c r="R21" s="28">
        <v>3583100440</v>
      </c>
      <c r="T21" s="28">
        <v>3583100440</v>
      </c>
      <c r="V21" s="52">
        <f>T21/'جمع درآمدها'!$D$13</f>
        <v>5.9044448334822003E-2</v>
      </c>
    </row>
    <row r="22" spans="2:22" x14ac:dyDescent="0.55000000000000004">
      <c r="B22" s="4" t="s">
        <v>192</v>
      </c>
      <c r="D22" s="28">
        <v>0</v>
      </c>
      <c r="F22" s="28">
        <v>3732196193</v>
      </c>
      <c r="H22" s="28">
        <v>0</v>
      </c>
      <c r="J22" s="28">
        <v>3732196193</v>
      </c>
      <c r="L22" s="52" t="s">
        <v>225</v>
      </c>
      <c r="N22" s="28">
        <v>0</v>
      </c>
      <c r="P22" s="28">
        <v>2585957096</v>
      </c>
      <c r="R22" s="28">
        <v>0</v>
      </c>
      <c r="T22" s="28">
        <v>2585957096</v>
      </c>
      <c r="V22" s="52">
        <f>T22/'جمع درآمدها'!$D$13</f>
        <v>4.261293053533223E-2</v>
      </c>
    </row>
    <row r="23" spans="2:22" x14ac:dyDescent="0.55000000000000004">
      <c r="B23" s="4" t="s">
        <v>190</v>
      </c>
      <c r="D23" s="28">
        <v>0</v>
      </c>
      <c r="F23" s="28">
        <v>3372215220</v>
      </c>
      <c r="H23" s="28">
        <v>0</v>
      </c>
      <c r="J23" s="28">
        <v>3372215220</v>
      </c>
      <c r="L23" s="52" t="s">
        <v>226</v>
      </c>
      <c r="N23" s="28">
        <v>0</v>
      </c>
      <c r="P23" s="28">
        <v>2551471605</v>
      </c>
      <c r="R23" s="28">
        <v>0</v>
      </c>
      <c r="T23" s="28">
        <v>2551471605</v>
      </c>
      <c r="V23" s="52">
        <f>T23/'جمع درآمدها'!$D$13</f>
        <v>4.2044658217615549E-2</v>
      </c>
    </row>
    <row r="24" spans="2:22" x14ac:dyDescent="0.55000000000000004">
      <c r="B24" s="4" t="s">
        <v>127</v>
      </c>
      <c r="D24" s="28">
        <v>0</v>
      </c>
      <c r="F24" s="28">
        <v>1890792445</v>
      </c>
      <c r="H24" s="28">
        <v>0</v>
      </c>
      <c r="J24" s="28">
        <v>1890792445</v>
      </c>
      <c r="L24" s="52" t="s">
        <v>227</v>
      </c>
      <c r="N24" s="28">
        <v>1259277000</v>
      </c>
      <c r="P24" s="28">
        <v>951189471</v>
      </c>
      <c r="R24" s="28">
        <v>0</v>
      </c>
      <c r="T24" s="28">
        <v>2210466471</v>
      </c>
      <c r="V24" s="52">
        <f>T24/'جمع درآمدها'!$D$13</f>
        <v>3.6425373926390919E-2</v>
      </c>
    </row>
    <row r="25" spans="2:22" x14ac:dyDescent="0.55000000000000004">
      <c r="B25" s="4" t="s">
        <v>214</v>
      </c>
      <c r="D25" s="28">
        <v>0</v>
      </c>
      <c r="F25" s="28">
        <v>2175271402</v>
      </c>
      <c r="H25" s="28">
        <v>0</v>
      </c>
      <c r="J25" s="28">
        <v>2175271402</v>
      </c>
      <c r="L25" s="52" t="s">
        <v>228</v>
      </c>
      <c r="N25" s="28">
        <v>0</v>
      </c>
      <c r="P25" s="28">
        <v>2175271402</v>
      </c>
      <c r="R25" s="28">
        <v>0</v>
      </c>
      <c r="T25" s="28">
        <v>2175271402</v>
      </c>
      <c r="V25" s="52">
        <f>T25/'جمع درآمدها'!$D$13</f>
        <v>3.5845408762698497E-2</v>
      </c>
    </row>
    <row r="26" spans="2:22" x14ac:dyDescent="0.55000000000000004">
      <c r="B26" s="4" t="s">
        <v>204</v>
      </c>
      <c r="D26" s="28">
        <v>0</v>
      </c>
      <c r="F26" s="28">
        <v>3382328573</v>
      </c>
      <c r="H26" s="28">
        <v>0</v>
      </c>
      <c r="J26" s="28">
        <v>3382328573</v>
      </c>
      <c r="L26" s="52" t="s">
        <v>229</v>
      </c>
      <c r="N26" s="28">
        <v>0</v>
      </c>
      <c r="P26" s="28">
        <v>1663018582</v>
      </c>
      <c r="R26" s="28">
        <v>0</v>
      </c>
      <c r="T26" s="28">
        <v>1663018582</v>
      </c>
      <c r="V26" s="52">
        <f>T26/'جمع درآمدها'!$D$13</f>
        <v>2.7404203814266493E-2</v>
      </c>
    </row>
    <row r="27" spans="2:22" x14ac:dyDescent="0.55000000000000004">
      <c r="B27" s="4" t="s">
        <v>16</v>
      </c>
      <c r="D27" s="28">
        <v>0</v>
      </c>
      <c r="F27" s="28">
        <v>0</v>
      </c>
      <c r="H27" s="28">
        <v>0</v>
      </c>
      <c r="J27" s="28">
        <v>0</v>
      </c>
      <c r="L27" s="52" t="s">
        <v>169</v>
      </c>
      <c r="N27" s="28">
        <v>1357070486</v>
      </c>
      <c r="P27" s="28">
        <v>0</v>
      </c>
      <c r="R27" s="28">
        <v>74893129</v>
      </c>
      <c r="T27" s="28">
        <v>1431963615</v>
      </c>
      <c r="V27" s="52">
        <f>T27/'جمع درآمدها'!$D$13</f>
        <v>2.3596743406727513E-2</v>
      </c>
    </row>
    <row r="28" spans="2:22" x14ac:dyDescent="0.55000000000000004">
      <c r="B28" s="4" t="s">
        <v>125</v>
      </c>
      <c r="D28" s="28">
        <v>0</v>
      </c>
      <c r="F28" s="28">
        <v>3584878599</v>
      </c>
      <c r="H28" s="28">
        <v>0</v>
      </c>
      <c r="J28" s="28">
        <v>3584878599</v>
      </c>
      <c r="L28" s="52" t="s">
        <v>230</v>
      </c>
      <c r="N28" s="28">
        <v>1849927200</v>
      </c>
      <c r="P28" s="28">
        <v>131891357</v>
      </c>
      <c r="R28" s="28">
        <v>-586519237</v>
      </c>
      <c r="T28" s="28">
        <v>1395299320</v>
      </c>
      <c r="V28" s="52">
        <f>T28/'جمع درآمدها'!$D$13</f>
        <v>2.2992567468008873E-2</v>
      </c>
    </row>
    <row r="29" spans="2:22" x14ac:dyDescent="0.55000000000000004">
      <c r="B29" s="4" t="s">
        <v>178</v>
      </c>
      <c r="D29" s="28">
        <v>0</v>
      </c>
      <c r="F29" s="28">
        <v>0</v>
      </c>
      <c r="H29" s="28">
        <v>0</v>
      </c>
      <c r="J29" s="28">
        <v>0</v>
      </c>
      <c r="L29" s="52" t="s">
        <v>169</v>
      </c>
      <c r="N29" s="28">
        <v>0</v>
      </c>
      <c r="P29" s="28">
        <v>0</v>
      </c>
      <c r="R29" s="28">
        <v>1385623109</v>
      </c>
      <c r="T29" s="28">
        <v>1385623109</v>
      </c>
      <c r="V29" s="52">
        <f>T29/'جمع درآمدها'!$D$13</f>
        <v>2.283311713999453E-2</v>
      </c>
    </row>
    <row r="30" spans="2:22" x14ac:dyDescent="0.55000000000000004">
      <c r="B30" s="4" t="s">
        <v>152</v>
      </c>
      <c r="D30" s="28">
        <v>0</v>
      </c>
      <c r="F30" s="28">
        <v>0</v>
      </c>
      <c r="H30" s="28">
        <v>0</v>
      </c>
      <c r="J30" s="28">
        <v>0</v>
      </c>
      <c r="L30" s="52" t="s">
        <v>169</v>
      </c>
      <c r="N30" s="28">
        <v>0</v>
      </c>
      <c r="P30" s="28">
        <v>0</v>
      </c>
      <c r="R30" s="28">
        <v>1383666823</v>
      </c>
      <c r="T30" s="28">
        <v>1383666823</v>
      </c>
      <c r="V30" s="52">
        <f>T30/'جمع درآمدها'!$D$13</f>
        <v>2.2800880302208556E-2</v>
      </c>
    </row>
    <row r="31" spans="2:22" x14ac:dyDescent="0.55000000000000004">
      <c r="B31" s="4" t="s">
        <v>164</v>
      </c>
      <c r="D31" s="28">
        <v>0</v>
      </c>
      <c r="F31" s="28">
        <v>1881913575</v>
      </c>
      <c r="H31" s="28">
        <v>339987182</v>
      </c>
      <c r="J31" s="28">
        <v>2221900757</v>
      </c>
      <c r="L31" s="52" t="s">
        <v>231</v>
      </c>
      <c r="N31" s="28">
        <v>0</v>
      </c>
      <c r="P31" s="28">
        <v>970888868</v>
      </c>
      <c r="R31" s="28">
        <v>339987182</v>
      </c>
      <c r="T31" s="28">
        <v>1310876050</v>
      </c>
      <c r="V31" s="52">
        <f>T31/'جمع درآمدها'!$D$13</f>
        <v>2.1601390891398106E-2</v>
      </c>
    </row>
    <row r="32" spans="2:22" x14ac:dyDescent="0.55000000000000004">
      <c r="B32" s="4" t="s">
        <v>137</v>
      </c>
      <c r="D32" s="28">
        <v>0</v>
      </c>
      <c r="F32" s="28">
        <v>0</v>
      </c>
      <c r="H32" s="28">
        <v>334677790</v>
      </c>
      <c r="J32" s="28">
        <v>334677790</v>
      </c>
      <c r="L32" s="52" t="s">
        <v>232</v>
      </c>
      <c r="N32" s="28">
        <v>948720945</v>
      </c>
      <c r="P32" s="28">
        <v>0</v>
      </c>
      <c r="R32" s="28">
        <v>334677790</v>
      </c>
      <c r="T32" s="28">
        <v>1283398735</v>
      </c>
      <c r="V32" s="52">
        <f>T32/'جمع درآمدها'!$D$13</f>
        <v>2.1148603442911976E-2</v>
      </c>
    </row>
    <row r="33" spans="2:22" x14ac:dyDescent="0.55000000000000004">
      <c r="B33" s="4" t="s">
        <v>120</v>
      </c>
      <c r="D33" s="28">
        <v>0</v>
      </c>
      <c r="F33" s="28">
        <v>0</v>
      </c>
      <c r="H33" s="28">
        <v>0</v>
      </c>
      <c r="J33" s="28">
        <v>0</v>
      </c>
      <c r="L33" s="52" t="s">
        <v>169</v>
      </c>
      <c r="N33" s="28">
        <v>0</v>
      </c>
      <c r="P33" s="28">
        <v>0</v>
      </c>
      <c r="R33" s="28">
        <v>1234253561</v>
      </c>
      <c r="T33" s="28">
        <v>1234253561</v>
      </c>
      <c r="V33" s="52">
        <f>T33/'جمع درآمدها'!$D$13</f>
        <v>2.0338760198007337E-2</v>
      </c>
    </row>
    <row r="34" spans="2:22" x14ac:dyDescent="0.55000000000000004">
      <c r="B34" s="4" t="s">
        <v>205</v>
      </c>
      <c r="D34" s="28">
        <v>0</v>
      </c>
      <c r="F34" s="28">
        <v>-123947450</v>
      </c>
      <c r="H34" s="28">
        <v>0</v>
      </c>
      <c r="J34" s="28">
        <v>-123947450</v>
      </c>
      <c r="L34" s="52" t="s">
        <v>233</v>
      </c>
      <c r="N34" s="28">
        <v>0</v>
      </c>
      <c r="P34" s="28">
        <v>1192525490</v>
      </c>
      <c r="R34" s="28">
        <v>0</v>
      </c>
      <c r="T34" s="28">
        <v>1192525490</v>
      </c>
      <c r="V34" s="52">
        <f>T34/'جمع درآمدها'!$D$13</f>
        <v>1.9651140363305945E-2</v>
      </c>
    </row>
    <row r="35" spans="2:22" x14ac:dyDescent="0.55000000000000004">
      <c r="B35" s="4" t="s">
        <v>78</v>
      </c>
      <c r="D35" s="28">
        <v>0</v>
      </c>
      <c r="F35" s="28">
        <v>0</v>
      </c>
      <c r="H35" s="28">
        <v>0</v>
      </c>
      <c r="J35" s="28">
        <v>0</v>
      </c>
      <c r="L35" s="52" t="s">
        <v>169</v>
      </c>
      <c r="N35" s="28">
        <v>0</v>
      </c>
      <c r="P35" s="28">
        <v>0</v>
      </c>
      <c r="R35" s="28">
        <v>1190522704</v>
      </c>
      <c r="T35" s="28">
        <v>1190522704</v>
      </c>
      <c r="V35" s="52">
        <f>T35/'جمع درآمدها'!$D$13</f>
        <v>1.9618137271016772E-2</v>
      </c>
    </row>
    <row r="36" spans="2:22" x14ac:dyDescent="0.55000000000000004">
      <c r="B36" s="4" t="s">
        <v>150</v>
      </c>
      <c r="D36" s="28">
        <v>0</v>
      </c>
      <c r="F36" s="28">
        <v>2397429909</v>
      </c>
      <c r="H36" s="28">
        <v>0</v>
      </c>
      <c r="J36" s="28">
        <v>2397429909</v>
      </c>
      <c r="L36" s="52" t="s">
        <v>234</v>
      </c>
      <c r="N36" s="28">
        <v>937500000</v>
      </c>
      <c r="P36" s="28">
        <v>-322393892</v>
      </c>
      <c r="R36" s="28">
        <v>0</v>
      </c>
      <c r="T36" s="28">
        <v>615106108</v>
      </c>
      <c r="V36" s="52">
        <f>T36/'جمع درآمدها'!$D$13</f>
        <v>1.0136082262388225E-2</v>
      </c>
    </row>
    <row r="37" spans="2:22" x14ac:dyDescent="0.55000000000000004">
      <c r="B37" s="4" t="s">
        <v>216</v>
      </c>
      <c r="D37" s="28">
        <v>0</v>
      </c>
      <c r="F37" s="28">
        <v>0</v>
      </c>
      <c r="H37" s="28">
        <v>476941223</v>
      </c>
      <c r="J37" s="28">
        <v>476941223</v>
      </c>
      <c r="L37" s="52" t="s">
        <v>235</v>
      </c>
      <c r="N37" s="28">
        <v>0</v>
      </c>
      <c r="P37" s="28">
        <v>0</v>
      </c>
      <c r="R37" s="28">
        <v>476941223</v>
      </c>
      <c r="T37" s="28">
        <v>476941223</v>
      </c>
      <c r="V37" s="52">
        <f>T37/'جمع درآمدها'!$D$13</f>
        <v>7.8593195674331474E-3</v>
      </c>
    </row>
    <row r="38" spans="2:22" x14ac:dyDescent="0.55000000000000004">
      <c r="B38" s="4" t="s">
        <v>191</v>
      </c>
      <c r="D38" s="28">
        <v>0</v>
      </c>
      <c r="F38" s="28">
        <v>4705338958</v>
      </c>
      <c r="H38" s="28">
        <v>0</v>
      </c>
      <c r="J38" s="28">
        <v>4705338958</v>
      </c>
      <c r="L38" s="52" t="s">
        <v>236</v>
      </c>
      <c r="N38" s="28">
        <v>0</v>
      </c>
      <c r="P38" s="28">
        <v>207942134</v>
      </c>
      <c r="R38" s="28">
        <v>0</v>
      </c>
      <c r="T38" s="28">
        <v>207942134</v>
      </c>
      <c r="V38" s="52">
        <f>T38/'جمع درآمدها'!$D$13</f>
        <v>3.4265934748945064E-3</v>
      </c>
    </row>
    <row r="39" spans="2:22" x14ac:dyDescent="0.55000000000000004">
      <c r="B39" s="4" t="s">
        <v>129</v>
      </c>
      <c r="D39" s="28">
        <v>0</v>
      </c>
      <c r="F39" s="28">
        <v>0</v>
      </c>
      <c r="H39" s="28">
        <v>0</v>
      </c>
      <c r="J39" s="28">
        <v>0</v>
      </c>
      <c r="L39" s="52" t="s">
        <v>169</v>
      </c>
      <c r="N39" s="28">
        <v>0</v>
      </c>
      <c r="P39" s="28">
        <v>0</v>
      </c>
      <c r="R39" s="28">
        <v>180312345</v>
      </c>
      <c r="T39" s="28">
        <v>180312345</v>
      </c>
      <c r="V39" s="52">
        <f>T39/'جمع درآمدها'!$D$13</f>
        <v>2.9712934696530867E-3</v>
      </c>
    </row>
    <row r="40" spans="2:22" x14ac:dyDescent="0.55000000000000004">
      <c r="B40" s="4" t="s">
        <v>133</v>
      </c>
      <c r="D40" s="28">
        <v>0</v>
      </c>
      <c r="F40" s="28">
        <v>0</v>
      </c>
      <c r="H40" s="28">
        <v>0</v>
      </c>
      <c r="J40" s="28">
        <v>0</v>
      </c>
      <c r="L40" s="52" t="s">
        <v>169</v>
      </c>
      <c r="N40" s="28">
        <v>0</v>
      </c>
      <c r="P40" s="28">
        <v>0</v>
      </c>
      <c r="R40" s="28">
        <v>143618477</v>
      </c>
      <c r="T40" s="28">
        <v>143618477</v>
      </c>
      <c r="V40" s="52">
        <f>T40/'جمع درآمدها'!$D$13</f>
        <v>2.3666302095490025E-3</v>
      </c>
    </row>
    <row r="41" spans="2:22" x14ac:dyDescent="0.55000000000000004">
      <c r="B41" s="4" t="s">
        <v>179</v>
      </c>
      <c r="D41" s="28">
        <v>0</v>
      </c>
      <c r="F41" s="28">
        <v>0</v>
      </c>
      <c r="H41" s="28">
        <v>0</v>
      </c>
      <c r="J41" s="28">
        <v>0</v>
      </c>
      <c r="L41" s="52" t="s">
        <v>169</v>
      </c>
      <c r="N41" s="28">
        <v>0</v>
      </c>
      <c r="P41" s="28">
        <v>-322488056</v>
      </c>
      <c r="R41" s="28">
        <v>400529478</v>
      </c>
      <c r="T41" s="28">
        <v>78041422</v>
      </c>
      <c r="V41" s="52">
        <f>T41/'جمع درآمدها'!$D$13</f>
        <v>1.2860127106163514E-3</v>
      </c>
    </row>
    <row r="42" spans="2:22" x14ac:dyDescent="0.55000000000000004">
      <c r="B42" s="4" t="s">
        <v>126</v>
      </c>
      <c r="D42" s="28">
        <v>0</v>
      </c>
      <c r="F42" s="28">
        <v>0</v>
      </c>
      <c r="H42" s="28">
        <v>0</v>
      </c>
      <c r="J42" s="28">
        <v>0</v>
      </c>
      <c r="L42" s="52" t="s">
        <v>169</v>
      </c>
      <c r="N42" s="28">
        <v>0</v>
      </c>
      <c r="P42" s="28">
        <v>0</v>
      </c>
      <c r="R42" s="28">
        <v>51705842</v>
      </c>
      <c r="T42" s="28">
        <v>51705842</v>
      </c>
      <c r="V42" s="52">
        <f>T42/'جمع درآمدها'!$D$13</f>
        <v>8.5203944675842514E-4</v>
      </c>
    </row>
    <row r="43" spans="2:22" x14ac:dyDescent="0.55000000000000004">
      <c r="B43" s="4" t="s">
        <v>140</v>
      </c>
      <c r="D43" s="28">
        <v>0</v>
      </c>
      <c r="F43" s="28">
        <v>0</v>
      </c>
      <c r="H43" s="28">
        <v>0</v>
      </c>
      <c r="J43" s="28">
        <v>0</v>
      </c>
      <c r="L43" s="52" t="s">
        <v>169</v>
      </c>
      <c r="N43" s="28">
        <v>0</v>
      </c>
      <c r="P43" s="28">
        <v>0</v>
      </c>
      <c r="R43" s="28">
        <v>39842440</v>
      </c>
      <c r="T43" s="28">
        <v>39842440</v>
      </c>
      <c r="V43" s="52">
        <f>T43/'جمع درآمدها'!$D$13</f>
        <v>6.5654729179549472E-4</v>
      </c>
    </row>
    <row r="44" spans="2:22" x14ac:dyDescent="0.55000000000000004">
      <c r="B44" s="4" t="s">
        <v>132</v>
      </c>
      <c r="D44" s="28">
        <v>0</v>
      </c>
      <c r="F44" s="28">
        <v>0</v>
      </c>
      <c r="H44" s="28">
        <v>0</v>
      </c>
      <c r="J44" s="28">
        <v>0</v>
      </c>
      <c r="L44" s="52" t="s">
        <v>169</v>
      </c>
      <c r="N44" s="28">
        <v>0</v>
      </c>
      <c r="P44" s="28">
        <v>0</v>
      </c>
      <c r="R44" s="28">
        <v>9481255</v>
      </c>
      <c r="T44" s="28">
        <v>9481255</v>
      </c>
      <c r="V44" s="52">
        <f>T44/'جمع درآمدها'!$D$13</f>
        <v>1.5623772773636589E-4</v>
      </c>
    </row>
    <row r="45" spans="2:22" x14ac:dyDescent="0.55000000000000004">
      <c r="B45" s="4" t="s">
        <v>198</v>
      </c>
      <c r="D45" s="28">
        <v>0</v>
      </c>
      <c r="F45" s="28">
        <v>0</v>
      </c>
      <c r="H45" s="28">
        <v>0</v>
      </c>
      <c r="J45" s="28">
        <v>0</v>
      </c>
      <c r="L45" s="52" t="s">
        <v>169</v>
      </c>
      <c r="N45" s="28">
        <v>0</v>
      </c>
      <c r="P45" s="28">
        <v>0</v>
      </c>
      <c r="R45" s="28">
        <v>0</v>
      </c>
      <c r="T45" s="28">
        <v>0</v>
      </c>
      <c r="V45" s="52">
        <f>T45/'جمع درآمدها'!$D$13</f>
        <v>0</v>
      </c>
    </row>
    <row r="46" spans="2:22" x14ac:dyDescent="0.55000000000000004">
      <c r="B46" s="4" t="s">
        <v>197</v>
      </c>
      <c r="D46" s="28">
        <v>0</v>
      </c>
      <c r="F46" s="28">
        <v>0</v>
      </c>
      <c r="H46" s="28">
        <v>0</v>
      </c>
      <c r="J46" s="28">
        <v>0</v>
      </c>
      <c r="L46" s="52" t="s">
        <v>169</v>
      </c>
      <c r="N46" s="28">
        <v>0</v>
      </c>
      <c r="P46" s="28">
        <v>0</v>
      </c>
      <c r="R46" s="28">
        <v>0</v>
      </c>
      <c r="T46" s="28">
        <v>0</v>
      </c>
      <c r="V46" s="52">
        <f>T46/'جمع درآمدها'!$D$13</f>
        <v>0</v>
      </c>
    </row>
    <row r="47" spans="2:22" x14ac:dyDescent="0.55000000000000004">
      <c r="B47" s="4" t="s">
        <v>168</v>
      </c>
      <c r="D47" s="28">
        <v>0</v>
      </c>
      <c r="F47" s="28">
        <v>0</v>
      </c>
      <c r="H47" s="28">
        <v>0</v>
      </c>
      <c r="J47" s="28">
        <v>0</v>
      </c>
      <c r="L47" s="52" t="s">
        <v>169</v>
      </c>
      <c r="N47" s="28">
        <v>0</v>
      </c>
      <c r="P47" s="28">
        <v>0</v>
      </c>
      <c r="R47" s="28">
        <v>-18606627</v>
      </c>
      <c r="T47" s="28">
        <v>-18606627</v>
      </c>
      <c r="V47" s="52">
        <f>T47/'جمع درآمدها'!$D$13</f>
        <v>-3.0661100490579721E-4</v>
      </c>
    </row>
    <row r="48" spans="2:22" x14ac:dyDescent="0.55000000000000004">
      <c r="B48" s="4" t="s">
        <v>15</v>
      </c>
      <c r="D48" s="28">
        <v>0</v>
      </c>
      <c r="F48" s="28">
        <v>-429278</v>
      </c>
      <c r="H48" s="28">
        <v>0</v>
      </c>
      <c r="J48" s="28">
        <v>-429278</v>
      </c>
      <c r="L48" s="52" t="s">
        <v>169</v>
      </c>
      <c r="N48" s="28">
        <v>0</v>
      </c>
      <c r="P48" s="28">
        <v>-26037905</v>
      </c>
      <c r="R48" s="28">
        <v>-608102</v>
      </c>
      <c r="T48" s="28">
        <v>-26646007</v>
      </c>
      <c r="V48" s="52">
        <f>T48/'جمع درآمدها'!$D$13</f>
        <v>-4.3908866357115166E-4</v>
      </c>
    </row>
    <row r="49" spans="2:22" x14ac:dyDescent="0.55000000000000004">
      <c r="B49" s="4" t="s">
        <v>121</v>
      </c>
      <c r="D49" s="28">
        <v>0</v>
      </c>
      <c r="F49" s="28">
        <v>0</v>
      </c>
      <c r="H49" s="28">
        <v>0</v>
      </c>
      <c r="J49" s="28">
        <v>0</v>
      </c>
      <c r="L49" s="52" t="s">
        <v>169</v>
      </c>
      <c r="N49" s="28">
        <v>224857459</v>
      </c>
      <c r="P49" s="28">
        <v>0</v>
      </c>
      <c r="R49" s="28">
        <v>-272930491</v>
      </c>
      <c r="T49" s="28">
        <v>-48073032</v>
      </c>
      <c r="V49" s="52">
        <f>T49/'جمع درآمدها'!$D$13</f>
        <v>-7.9217585489237499E-4</v>
      </c>
    </row>
    <row r="50" spans="2:22" x14ac:dyDescent="0.55000000000000004">
      <c r="B50" s="4" t="s">
        <v>215</v>
      </c>
      <c r="D50" s="28">
        <v>0</v>
      </c>
      <c r="F50" s="28">
        <v>-171197942</v>
      </c>
      <c r="H50" s="28">
        <v>0</v>
      </c>
      <c r="J50" s="28">
        <v>-171197942</v>
      </c>
      <c r="L50" s="52" t="s">
        <v>237</v>
      </c>
      <c r="N50" s="28">
        <v>0</v>
      </c>
      <c r="P50" s="28">
        <v>-171197942</v>
      </c>
      <c r="R50" s="28">
        <v>0</v>
      </c>
      <c r="T50" s="28">
        <v>-171197942</v>
      </c>
      <c r="V50" s="52">
        <f>T50/'جمع درآمدها'!$D$13</f>
        <v>-2.8211009461534533E-3</v>
      </c>
    </row>
    <row r="51" spans="2:22" x14ac:dyDescent="0.55000000000000004">
      <c r="B51" s="4" t="s">
        <v>193</v>
      </c>
      <c r="D51" s="28">
        <v>0</v>
      </c>
      <c r="F51" s="28">
        <v>1841557378</v>
      </c>
      <c r="H51" s="28">
        <v>0</v>
      </c>
      <c r="J51" s="28">
        <v>1841557378</v>
      </c>
      <c r="L51" s="52" t="s">
        <v>238</v>
      </c>
      <c r="N51" s="28">
        <v>0</v>
      </c>
      <c r="P51" s="28">
        <v>-330812800</v>
      </c>
      <c r="R51" s="28">
        <v>0</v>
      </c>
      <c r="T51" s="28">
        <v>-330812800</v>
      </c>
      <c r="V51" s="52">
        <f>T51/'جمع درآمدها'!$D$13</f>
        <v>-5.4513289831467316E-3</v>
      </c>
    </row>
    <row r="52" spans="2:22" x14ac:dyDescent="0.55000000000000004">
      <c r="B52" s="4" t="s">
        <v>128</v>
      </c>
      <c r="D52" s="28">
        <v>0</v>
      </c>
      <c r="F52" s="28">
        <v>0</v>
      </c>
      <c r="H52" s="28">
        <v>0</v>
      </c>
      <c r="J52" s="28">
        <v>0</v>
      </c>
      <c r="L52" s="52" t="s">
        <v>169</v>
      </c>
      <c r="N52" s="28">
        <v>0</v>
      </c>
      <c r="P52" s="28">
        <v>0</v>
      </c>
      <c r="R52" s="28">
        <v>-364258265</v>
      </c>
      <c r="T52" s="28">
        <v>-364258265</v>
      </c>
      <c r="V52" s="52">
        <f>T52/'جمع درآمدها'!$D$13</f>
        <v>-6.0024631372946951E-3</v>
      </c>
    </row>
    <row r="53" spans="2:22" x14ac:dyDescent="0.55000000000000004">
      <c r="B53" s="4" t="s">
        <v>194</v>
      </c>
      <c r="D53" s="28">
        <v>0</v>
      </c>
      <c r="F53" s="28">
        <v>0</v>
      </c>
      <c r="H53" s="28">
        <v>0</v>
      </c>
      <c r="J53" s="28">
        <v>0</v>
      </c>
      <c r="L53" s="52" t="s">
        <v>169</v>
      </c>
      <c r="N53" s="28">
        <v>0</v>
      </c>
      <c r="P53" s="28">
        <v>-446057820</v>
      </c>
      <c r="R53" s="28">
        <v>0</v>
      </c>
      <c r="T53" s="28">
        <v>-446057820</v>
      </c>
      <c r="V53" s="52">
        <f>T53/'جمع درآمدها'!$D$13</f>
        <v>-7.3504045862954753E-3</v>
      </c>
    </row>
    <row r="54" spans="2:22" x14ac:dyDescent="0.55000000000000004">
      <c r="B54" s="4" t="s">
        <v>153</v>
      </c>
      <c r="D54" s="28">
        <v>0</v>
      </c>
      <c r="F54" s="28">
        <v>0</v>
      </c>
      <c r="H54" s="28">
        <v>0</v>
      </c>
      <c r="J54" s="28">
        <v>0</v>
      </c>
      <c r="L54" s="52" t="s">
        <v>169</v>
      </c>
      <c r="N54" s="28">
        <v>135351810</v>
      </c>
      <c r="P54" s="28">
        <v>0</v>
      </c>
      <c r="R54" s="28">
        <v>-649044975</v>
      </c>
      <c r="T54" s="28">
        <v>-513693165</v>
      </c>
      <c r="V54" s="52">
        <f>T54/'جمع درآمدها'!$D$13</f>
        <v>-8.464939805258068E-3</v>
      </c>
    </row>
    <row r="55" spans="2:22" x14ac:dyDescent="0.55000000000000004">
      <c r="B55" s="4" t="s">
        <v>19</v>
      </c>
      <c r="D55" s="28">
        <v>0</v>
      </c>
      <c r="F55" s="28">
        <v>1104051573</v>
      </c>
      <c r="H55" s="28">
        <v>0</v>
      </c>
      <c r="J55" s="28">
        <v>1104051573</v>
      </c>
      <c r="L55" s="52" t="s">
        <v>239</v>
      </c>
      <c r="N55" s="28">
        <v>657400000</v>
      </c>
      <c r="P55" s="28">
        <v>-1427847301</v>
      </c>
      <c r="R55" s="28">
        <v>0</v>
      </c>
      <c r="T55" s="28">
        <v>-770447301</v>
      </c>
      <c r="V55" s="52">
        <f>T55/'جمع درآمدها'!$D$13</f>
        <v>-1.2695886319781077E-2</v>
      </c>
    </row>
    <row r="56" spans="2:22" x14ac:dyDescent="0.55000000000000004">
      <c r="B56" s="4" t="s">
        <v>176</v>
      </c>
      <c r="D56" s="28">
        <v>0</v>
      </c>
      <c r="F56" s="28">
        <v>367549987</v>
      </c>
      <c r="H56" s="28">
        <v>0</v>
      </c>
      <c r="J56" s="28">
        <v>367549987</v>
      </c>
      <c r="L56" s="52" t="s">
        <v>240</v>
      </c>
      <c r="N56" s="28">
        <v>0</v>
      </c>
      <c r="P56" s="28">
        <v>-834854702</v>
      </c>
      <c r="R56" s="28">
        <v>0</v>
      </c>
      <c r="T56" s="28">
        <v>-834854702</v>
      </c>
      <c r="V56" s="52">
        <f>T56/'جمع درآمدها'!$D$13</f>
        <v>-1.3757229568290367E-2</v>
      </c>
    </row>
    <row r="57" spans="2:22" x14ac:dyDescent="0.55000000000000004">
      <c r="B57" s="4" t="s">
        <v>195</v>
      </c>
      <c r="D57" s="28">
        <v>0</v>
      </c>
      <c r="F57" s="28">
        <v>0</v>
      </c>
      <c r="H57" s="28">
        <v>-1196625703</v>
      </c>
      <c r="J57" s="28">
        <v>-1196625703</v>
      </c>
      <c r="L57" s="52" t="s">
        <v>241</v>
      </c>
      <c r="N57" s="28">
        <v>0</v>
      </c>
      <c r="P57" s="28">
        <v>0</v>
      </c>
      <c r="R57" s="28">
        <v>-1196625703</v>
      </c>
      <c r="T57" s="28">
        <v>-1196625703</v>
      </c>
      <c r="V57" s="52">
        <f>T57/'جمع درآمدها'!$D$13</f>
        <v>-1.9718706098259296E-2</v>
      </c>
    </row>
    <row r="58" spans="2:22" x14ac:dyDescent="0.55000000000000004">
      <c r="B58" s="4" t="s">
        <v>149</v>
      </c>
      <c r="D58" s="28">
        <v>0</v>
      </c>
      <c r="F58" s="28">
        <v>1271956559</v>
      </c>
      <c r="H58" s="28">
        <v>0</v>
      </c>
      <c r="J58" s="28">
        <v>1271956559</v>
      </c>
      <c r="L58" s="52" t="s">
        <v>242</v>
      </c>
      <c r="N58" s="28">
        <v>2502300000</v>
      </c>
      <c r="P58" s="28">
        <v>-4232269846</v>
      </c>
      <c r="R58" s="28">
        <v>0</v>
      </c>
      <c r="T58" s="28">
        <v>-1729969846</v>
      </c>
      <c r="V58" s="52">
        <f>T58/'جمع درآمدها'!$D$13</f>
        <v>-2.8507466341899972E-2</v>
      </c>
    </row>
    <row r="59" spans="2:22" x14ac:dyDescent="0.55000000000000004">
      <c r="B59" s="4" t="s">
        <v>138</v>
      </c>
      <c r="D59" s="28">
        <v>0</v>
      </c>
      <c r="F59" s="28">
        <v>0</v>
      </c>
      <c r="H59" s="28">
        <v>0</v>
      </c>
      <c r="J59" s="28">
        <v>0</v>
      </c>
      <c r="L59" s="52" t="s">
        <v>169</v>
      </c>
      <c r="N59" s="28">
        <v>1752300000</v>
      </c>
      <c r="P59" s="28">
        <v>0</v>
      </c>
      <c r="R59" s="28">
        <v>-3498339083</v>
      </c>
      <c r="T59" s="28">
        <v>-1746039083</v>
      </c>
      <c r="V59" s="52">
        <f>T59/'جمع درآمدها'!$D$13</f>
        <v>-2.8772264733604145E-2</v>
      </c>
    </row>
    <row r="60" spans="2:22" x14ac:dyDescent="0.55000000000000004">
      <c r="B60" s="4" t="s">
        <v>167</v>
      </c>
      <c r="D60" s="28">
        <v>0</v>
      </c>
      <c r="F60" s="28">
        <v>0</v>
      </c>
      <c r="H60" s="28">
        <v>0</v>
      </c>
      <c r="J60" s="28">
        <v>0</v>
      </c>
      <c r="L60" s="52" t="s">
        <v>169</v>
      </c>
      <c r="N60" s="28">
        <v>2868297750</v>
      </c>
      <c r="P60" s="28">
        <v>0</v>
      </c>
      <c r="R60" s="28">
        <v>-4697960556</v>
      </c>
      <c r="T60" s="28">
        <v>-1829662806</v>
      </c>
      <c r="V60" s="52">
        <f>T60/'جمع درآمدها'!$D$13</f>
        <v>-3.0150265901843505E-2</v>
      </c>
    </row>
    <row r="61" spans="2:22" x14ac:dyDescent="0.55000000000000004">
      <c r="B61" s="4" t="s">
        <v>154</v>
      </c>
      <c r="D61" s="28">
        <v>0</v>
      </c>
      <c r="F61" s="28">
        <v>1533170870</v>
      </c>
      <c r="H61" s="28">
        <v>0</v>
      </c>
      <c r="J61" s="28">
        <v>1533170870</v>
      </c>
      <c r="L61" s="52" t="s">
        <v>243</v>
      </c>
      <c r="N61" s="28">
        <v>1000246580</v>
      </c>
      <c r="P61" s="28">
        <v>-3086137674</v>
      </c>
      <c r="R61" s="28">
        <v>0</v>
      </c>
      <c r="T61" s="28">
        <v>-2085891094</v>
      </c>
      <c r="V61" s="52">
        <f>T61/'جمع درآمدها'!$D$13</f>
        <v>-3.4372547182000945E-2</v>
      </c>
    </row>
    <row r="62" spans="2:22" x14ac:dyDescent="0.55000000000000004">
      <c r="B62" s="4" t="s">
        <v>177</v>
      </c>
      <c r="D62" s="28">
        <v>0</v>
      </c>
      <c r="F62" s="28">
        <v>250481759</v>
      </c>
      <c r="H62" s="28">
        <v>0</v>
      </c>
      <c r="J62" s="28">
        <v>250481759</v>
      </c>
      <c r="L62" s="52" t="s">
        <v>244</v>
      </c>
      <c r="N62" s="28">
        <v>0</v>
      </c>
      <c r="P62" s="28">
        <v>-2137300526</v>
      </c>
      <c r="R62" s="28">
        <v>0</v>
      </c>
      <c r="T62" s="28">
        <v>-2137300526</v>
      </c>
      <c r="V62" s="52">
        <f>T62/'جمع درآمدها'!$D$13</f>
        <v>-3.5219702209462737E-2</v>
      </c>
    </row>
    <row r="63" spans="2:22" x14ac:dyDescent="0.55000000000000004">
      <c r="B63" s="4" t="s">
        <v>130</v>
      </c>
      <c r="D63" s="28">
        <v>0</v>
      </c>
      <c r="F63" s="28">
        <v>710466698</v>
      </c>
      <c r="H63" s="28">
        <v>0</v>
      </c>
      <c r="J63" s="28">
        <v>710466698</v>
      </c>
      <c r="L63" s="52" t="s">
        <v>245</v>
      </c>
      <c r="N63" s="28">
        <v>189460806</v>
      </c>
      <c r="P63" s="28">
        <v>-3390234386</v>
      </c>
      <c r="R63" s="28">
        <v>976919899</v>
      </c>
      <c r="T63" s="28">
        <v>-2223853681</v>
      </c>
      <c r="V63" s="52">
        <f>T63/'جمع درآمدها'!$D$13</f>
        <v>-3.66459762908595E-2</v>
      </c>
    </row>
    <row r="64" spans="2:22" x14ac:dyDescent="0.55000000000000004">
      <c r="B64" s="4" t="s">
        <v>166</v>
      </c>
      <c r="D64" s="28">
        <v>0</v>
      </c>
      <c r="F64" s="28">
        <v>2442917637</v>
      </c>
      <c r="H64" s="28">
        <v>0</v>
      </c>
      <c r="J64" s="28">
        <v>2442917637</v>
      </c>
      <c r="L64" s="52" t="s">
        <v>246</v>
      </c>
      <c r="N64" s="28">
        <v>371164235</v>
      </c>
      <c r="P64" s="28">
        <v>-2117959416</v>
      </c>
      <c r="R64" s="28">
        <v>-632615049</v>
      </c>
      <c r="T64" s="28">
        <v>-2379410230</v>
      </c>
      <c r="V64" s="52">
        <f>T64/'جمع درآمدها'!$D$13</f>
        <v>-3.9209329111796247E-2</v>
      </c>
    </row>
    <row r="65" spans="2:22" x14ac:dyDescent="0.55000000000000004">
      <c r="B65" s="4" t="s">
        <v>165</v>
      </c>
      <c r="D65" s="28">
        <v>0</v>
      </c>
      <c r="F65" s="28">
        <v>0</v>
      </c>
      <c r="H65" s="28">
        <v>-2720259274</v>
      </c>
      <c r="J65" s="28">
        <v>-2720259274</v>
      </c>
      <c r="L65" s="52" t="s">
        <v>247</v>
      </c>
      <c r="N65" s="28">
        <v>0</v>
      </c>
      <c r="P65" s="28">
        <v>0</v>
      </c>
      <c r="R65" s="28">
        <v>-2720259274</v>
      </c>
      <c r="T65" s="28">
        <v>-2720259274</v>
      </c>
      <c r="V65" s="52">
        <f>T65/'جمع درآمدها'!$D$13</f>
        <v>-4.4826041259678845E-2</v>
      </c>
    </row>
    <row r="66" spans="2:22" x14ac:dyDescent="0.55000000000000004">
      <c r="B66" s="4" t="s">
        <v>151</v>
      </c>
      <c r="D66" s="28">
        <v>0</v>
      </c>
      <c r="F66" s="28">
        <v>2288762053</v>
      </c>
      <c r="H66" s="28">
        <v>0</v>
      </c>
      <c r="J66" s="28">
        <v>2288762053</v>
      </c>
      <c r="L66" s="52" t="s">
        <v>248</v>
      </c>
      <c r="N66" s="28">
        <v>2442409047</v>
      </c>
      <c r="P66" s="28">
        <v>-2311401224</v>
      </c>
      <c r="R66" s="28">
        <v>-3393004953</v>
      </c>
      <c r="T66" s="28">
        <v>-3261997130</v>
      </c>
      <c r="V66" s="52">
        <f>T66/'جمع درآمدها'!$D$13</f>
        <v>-5.3753118070735038E-2</v>
      </c>
    </row>
    <row r="67" spans="2:22" x14ac:dyDescent="0.55000000000000004">
      <c r="B67" s="4" t="s">
        <v>131</v>
      </c>
      <c r="D67" s="28">
        <v>0</v>
      </c>
      <c r="F67" s="28">
        <v>3075031795</v>
      </c>
      <c r="H67" s="28">
        <v>0</v>
      </c>
      <c r="J67" s="28">
        <v>3075031795</v>
      </c>
      <c r="L67" s="52" t="s">
        <v>249</v>
      </c>
      <c r="N67" s="28">
        <v>845465480</v>
      </c>
      <c r="P67" s="28">
        <v>-4679927843</v>
      </c>
      <c r="R67" s="28">
        <v>0</v>
      </c>
      <c r="T67" s="28">
        <v>-3834462363</v>
      </c>
      <c r="V67" s="52">
        <f>T67/'جمع درآمدها'!$D$13</f>
        <v>-6.3186538774216719E-2</v>
      </c>
    </row>
    <row r="68" spans="2:22" x14ac:dyDescent="0.55000000000000004">
      <c r="B68" s="4" t="s">
        <v>17</v>
      </c>
      <c r="D68" s="28">
        <v>0</v>
      </c>
      <c r="F68" s="28">
        <v>614022403</v>
      </c>
      <c r="H68" s="28">
        <v>-77330259</v>
      </c>
      <c r="J68" s="28">
        <v>536692144</v>
      </c>
      <c r="L68" s="52" t="s">
        <v>250</v>
      </c>
      <c r="N68" s="28">
        <v>5681400000</v>
      </c>
      <c r="P68" s="28">
        <v>-6996298745</v>
      </c>
      <c r="R68" s="28">
        <v>-6498252228</v>
      </c>
      <c r="T68" s="28">
        <v>-7813150973</v>
      </c>
      <c r="V68" s="52">
        <f>T68/'جمع درآمدها'!$D$13</f>
        <v>-0.12874972295151815</v>
      </c>
    </row>
    <row r="69" spans="2:22" x14ac:dyDescent="0.55000000000000004">
      <c r="B69" s="4" t="s">
        <v>18</v>
      </c>
      <c r="D69" s="28">
        <v>0</v>
      </c>
      <c r="F69" s="28">
        <v>0</v>
      </c>
      <c r="H69" s="28">
        <v>0</v>
      </c>
      <c r="J69" s="28">
        <v>0</v>
      </c>
      <c r="L69" s="52" t="s">
        <v>169</v>
      </c>
      <c r="N69" s="28">
        <v>1250969240</v>
      </c>
      <c r="P69" s="28">
        <v>-9359100650</v>
      </c>
      <c r="R69" s="28">
        <v>0</v>
      </c>
      <c r="T69" s="28">
        <v>-8108131410</v>
      </c>
      <c r="V69" s="52">
        <f>T69/'جمع درآمدها'!$D$13</f>
        <v>-0.13361058506350229</v>
      </c>
    </row>
    <row r="70" spans="2:22" x14ac:dyDescent="0.55000000000000004">
      <c r="D70" s="28"/>
      <c r="F70" s="28"/>
      <c r="H70" s="28"/>
      <c r="J70" s="28"/>
      <c r="L70" s="52"/>
      <c r="N70" s="28"/>
      <c r="P70" s="28"/>
      <c r="R70" s="28"/>
      <c r="T70" s="28"/>
      <c r="V70" s="52"/>
    </row>
    <row r="71" spans="2:22" ht="21.75" thickBot="1" x14ac:dyDescent="0.6">
      <c r="B71" s="50" t="s">
        <v>95</v>
      </c>
      <c r="D71" s="51">
        <f>SUM(D11:D69)</f>
        <v>0</v>
      </c>
      <c r="F71" s="51">
        <f>SUM(F11:F69)</f>
        <v>62902149364</v>
      </c>
      <c r="H71" s="51">
        <f>SUM(H11:H69)</f>
        <v>-2513377774</v>
      </c>
      <c r="J71" s="51">
        <f>SUM(J11:J69)</f>
        <v>60388771590</v>
      </c>
      <c r="L71" s="66">
        <f>SUM(L11:L70)</f>
        <v>0</v>
      </c>
      <c r="N71" s="51">
        <f>SUM(N11:N69)</f>
        <v>31423071028</v>
      </c>
      <c r="P71" s="51">
        <f>SUM(P11:P69)</f>
        <v>-4625052284</v>
      </c>
      <c r="R71" s="51">
        <f>SUM(R11:R69)</f>
        <v>7514891140</v>
      </c>
      <c r="T71" s="51">
        <f>SUM(T11:T69)</f>
        <v>34312909884</v>
      </c>
      <c r="V71" s="66">
        <f>SUM(V11:V69)</f>
        <v>0.56542842401125704</v>
      </c>
    </row>
    <row r="72" spans="2:22" ht="21.75" thickTop="1" x14ac:dyDescent="0.55000000000000004"/>
    <row r="73" spans="2:22" ht="30" x14ac:dyDescent="0.75">
      <c r="L73" s="61">
        <v>9</v>
      </c>
    </row>
  </sheetData>
  <sortState xmlns:xlrd2="http://schemas.microsoft.com/office/spreadsheetml/2017/richdata2" ref="B11:V69">
    <sortCondition descending="1" ref="T11:T69"/>
  </sortState>
  <mergeCells count="16">
    <mergeCell ref="B2:V2"/>
    <mergeCell ref="B3:V3"/>
    <mergeCell ref="B4:V4"/>
    <mergeCell ref="T10"/>
    <mergeCell ref="V10"/>
    <mergeCell ref="N9:V9"/>
    <mergeCell ref="L10"/>
    <mergeCell ref="D9:L9"/>
    <mergeCell ref="N10"/>
    <mergeCell ref="P10"/>
    <mergeCell ref="R10"/>
    <mergeCell ref="B9:B10"/>
    <mergeCell ref="D10"/>
    <mergeCell ref="F10"/>
    <mergeCell ref="H10"/>
    <mergeCell ref="J10"/>
  </mergeCells>
  <printOptions horizontalCentered="1" verticalCentered="1"/>
  <pageMargins left="0" right="0" top="0" bottom="0" header="0" footer="0"/>
  <pageSetup paperSize="9" scale="48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2:AB35"/>
  <sheetViews>
    <sheetView rightToLeft="1" view="pageBreakPreview" zoomScale="60" zoomScaleNormal="85" workbookViewId="0">
      <selection activeCell="A32" sqref="A32:XFD36"/>
    </sheetView>
  </sheetViews>
  <sheetFormatPr defaultRowHeight="21" x14ac:dyDescent="0.55000000000000004"/>
  <cols>
    <col min="1" max="1" width="4.7109375" style="2" customWidth="1"/>
    <col min="2" max="2" width="27.5703125" style="2" bestFit="1" customWidth="1"/>
    <col min="3" max="3" width="1" style="2" customWidth="1"/>
    <col min="4" max="4" width="15.85546875" style="2" bestFit="1" customWidth="1"/>
    <col min="5" max="5" width="1" style="2" customWidth="1"/>
    <col min="6" max="6" width="18.42578125" style="2" customWidth="1"/>
    <col min="7" max="7" width="1" style="2" customWidth="1"/>
    <col min="8" max="8" width="13.5703125" style="2" customWidth="1"/>
    <col min="9" max="9" width="1" style="2" customWidth="1"/>
    <col min="10" max="10" width="15.7109375" style="2" bestFit="1" customWidth="1"/>
    <col min="11" max="11" width="1" style="2" customWidth="1"/>
    <col min="12" max="12" width="14.5703125" style="2" bestFit="1" customWidth="1"/>
    <col min="13" max="13" width="1" style="2" customWidth="1"/>
    <col min="14" max="14" width="15.85546875" style="2" customWidth="1"/>
    <col min="15" max="15" width="1" style="2" customWidth="1"/>
    <col min="16" max="16" width="15.7109375" style="2" customWidth="1"/>
    <col min="17" max="17" width="1" style="2" customWidth="1"/>
    <col min="18" max="18" width="17.7109375" style="2" customWidth="1"/>
    <col min="19" max="19" width="1" style="2" customWidth="1"/>
    <col min="20" max="20" width="15.7109375" style="2" bestFit="1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2:28" ht="30" x14ac:dyDescent="0.55000000000000004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43" customFormat="1" ht="24" x14ac:dyDescent="0.6">
      <c r="B8" s="138" t="s">
        <v>2</v>
      </c>
      <c r="D8" s="137" t="s">
        <v>66</v>
      </c>
      <c r="E8" s="137" t="s">
        <v>66</v>
      </c>
      <c r="F8" s="137" t="s">
        <v>66</v>
      </c>
      <c r="G8" s="137" t="s">
        <v>66</v>
      </c>
      <c r="H8" s="137" t="s">
        <v>66</v>
      </c>
      <c r="J8" s="137" t="s">
        <v>58</v>
      </c>
      <c r="K8" s="137" t="s">
        <v>58</v>
      </c>
      <c r="L8" s="137" t="s">
        <v>58</v>
      </c>
      <c r="M8" s="137" t="s">
        <v>58</v>
      </c>
      <c r="N8" s="137" t="s">
        <v>58</v>
      </c>
      <c r="P8" s="137" t="s">
        <v>59</v>
      </c>
      <c r="Q8" s="137" t="s">
        <v>59</v>
      </c>
      <c r="R8" s="137" t="s">
        <v>59</v>
      </c>
      <c r="S8" s="137" t="s">
        <v>59</v>
      </c>
      <c r="T8" s="137" t="s">
        <v>59</v>
      </c>
    </row>
    <row r="9" spans="2:28" s="43" customFormat="1" ht="56.25" customHeight="1" x14ac:dyDescent="0.6">
      <c r="B9" s="138" t="s">
        <v>2</v>
      </c>
      <c r="D9" s="136" t="s">
        <v>67</v>
      </c>
      <c r="E9" s="62"/>
      <c r="F9" s="136" t="s">
        <v>68</v>
      </c>
      <c r="G9" s="62"/>
      <c r="H9" s="136" t="s">
        <v>69</v>
      </c>
      <c r="J9" s="136" t="s">
        <v>70</v>
      </c>
      <c r="K9" s="62"/>
      <c r="L9" s="136" t="s">
        <v>63</v>
      </c>
      <c r="M9" s="62"/>
      <c r="N9" s="136" t="s">
        <v>71</v>
      </c>
      <c r="P9" s="136" t="s">
        <v>70</v>
      </c>
      <c r="Q9" s="62"/>
      <c r="R9" s="136" t="s">
        <v>63</v>
      </c>
      <c r="S9" s="62"/>
      <c r="T9" s="136" t="s">
        <v>71</v>
      </c>
    </row>
    <row r="10" spans="2:28" s="4" customFormat="1" x14ac:dyDescent="0.55000000000000004">
      <c r="B10" s="49" t="s">
        <v>17</v>
      </c>
      <c r="D10" s="12" t="s">
        <v>200</v>
      </c>
      <c r="E10" s="6"/>
      <c r="F10" s="85">
        <v>3342000</v>
      </c>
      <c r="G10" s="6"/>
      <c r="H10" s="85">
        <v>1700</v>
      </c>
      <c r="I10" s="6"/>
      <c r="J10" s="85">
        <v>0</v>
      </c>
      <c r="K10" s="6"/>
      <c r="L10" s="85">
        <v>0</v>
      </c>
      <c r="M10" s="6"/>
      <c r="N10" s="85">
        <v>0</v>
      </c>
      <c r="O10" s="6"/>
      <c r="P10" s="85">
        <v>5681400000</v>
      </c>
      <c r="Q10" s="6"/>
      <c r="R10" s="85">
        <v>0</v>
      </c>
      <c r="S10" s="6"/>
      <c r="T10" s="85">
        <v>5681400000</v>
      </c>
    </row>
    <row r="11" spans="2:28" s="4" customFormat="1" x14ac:dyDescent="0.55000000000000004">
      <c r="B11" s="4" t="s">
        <v>167</v>
      </c>
      <c r="D11" s="6" t="s">
        <v>180</v>
      </c>
      <c r="E11" s="6"/>
      <c r="F11" s="94">
        <v>401649</v>
      </c>
      <c r="G11" s="6"/>
      <c r="H11" s="94">
        <v>7650</v>
      </c>
      <c r="I11" s="6"/>
      <c r="J11" s="94">
        <v>0</v>
      </c>
      <c r="K11" s="6"/>
      <c r="L11" s="94">
        <v>0</v>
      </c>
      <c r="M11" s="6"/>
      <c r="N11" s="94">
        <v>0</v>
      </c>
      <c r="O11" s="6"/>
      <c r="P11" s="94">
        <v>3072614850</v>
      </c>
      <c r="Q11" s="6"/>
      <c r="R11" s="94">
        <v>204317100</v>
      </c>
      <c r="S11" s="6"/>
      <c r="T11" s="94">
        <v>2868297750</v>
      </c>
    </row>
    <row r="12" spans="2:28" s="4" customFormat="1" x14ac:dyDescent="0.55000000000000004">
      <c r="B12" s="4" t="s">
        <v>149</v>
      </c>
      <c r="D12" s="6" t="s">
        <v>185</v>
      </c>
      <c r="E12" s="6"/>
      <c r="F12" s="94">
        <v>439000</v>
      </c>
      <c r="G12" s="6"/>
      <c r="H12" s="94">
        <v>5700</v>
      </c>
      <c r="I12" s="6"/>
      <c r="J12" s="94">
        <v>0</v>
      </c>
      <c r="K12" s="6"/>
      <c r="L12" s="94">
        <v>0</v>
      </c>
      <c r="M12" s="6"/>
      <c r="N12" s="94">
        <v>0</v>
      </c>
      <c r="O12" s="6"/>
      <c r="P12" s="94">
        <v>2502300000</v>
      </c>
      <c r="Q12" s="6"/>
      <c r="R12" s="94">
        <v>0</v>
      </c>
      <c r="S12" s="6"/>
      <c r="T12" s="94">
        <v>2502300000</v>
      </c>
    </row>
    <row r="13" spans="2:28" s="4" customFormat="1" x14ac:dyDescent="0.55000000000000004">
      <c r="B13" s="4" t="s">
        <v>151</v>
      </c>
      <c r="D13" s="113" t="s">
        <v>173</v>
      </c>
      <c r="E13" s="113"/>
      <c r="F13" s="94">
        <v>3778923</v>
      </c>
      <c r="G13" s="113"/>
      <c r="H13" s="94">
        <v>672</v>
      </c>
      <c r="I13" s="113"/>
      <c r="J13" s="94">
        <v>0</v>
      </c>
      <c r="K13" s="113"/>
      <c r="L13" s="94">
        <v>0</v>
      </c>
      <c r="M13" s="113"/>
      <c r="N13" s="94">
        <v>0</v>
      </c>
      <c r="O13" s="113"/>
      <c r="P13" s="94">
        <v>2539436256</v>
      </c>
      <c r="Q13" s="113"/>
      <c r="R13" s="94">
        <v>97027209</v>
      </c>
      <c r="S13" s="113"/>
      <c r="T13" s="94">
        <v>2442409047</v>
      </c>
    </row>
    <row r="14" spans="2:28" s="4" customFormat="1" x14ac:dyDescent="0.55000000000000004">
      <c r="B14" s="4" t="s">
        <v>14</v>
      </c>
      <c r="D14" s="113" t="s">
        <v>183</v>
      </c>
      <c r="E14" s="113"/>
      <c r="F14" s="94">
        <v>1382000</v>
      </c>
      <c r="G14" s="113"/>
      <c r="H14" s="94">
        <v>1350</v>
      </c>
      <c r="I14" s="113"/>
      <c r="J14" s="94">
        <v>0</v>
      </c>
      <c r="K14" s="113"/>
      <c r="L14" s="94">
        <v>0</v>
      </c>
      <c r="M14" s="113"/>
      <c r="N14" s="94">
        <v>0</v>
      </c>
      <c r="O14" s="113"/>
      <c r="P14" s="94">
        <v>1865700000</v>
      </c>
      <c r="Q14" s="113"/>
      <c r="R14" s="94">
        <v>0</v>
      </c>
      <c r="S14" s="113"/>
      <c r="T14" s="94">
        <v>1865700000</v>
      </c>
    </row>
    <row r="15" spans="2:28" s="4" customFormat="1" x14ac:dyDescent="0.55000000000000004">
      <c r="B15" s="4" t="s">
        <v>125</v>
      </c>
      <c r="D15" s="113" t="s">
        <v>172</v>
      </c>
      <c r="E15" s="113"/>
      <c r="F15" s="94">
        <v>770803</v>
      </c>
      <c r="G15" s="113"/>
      <c r="H15" s="94">
        <v>2400</v>
      </c>
      <c r="I15" s="113"/>
      <c r="J15" s="94">
        <v>0</v>
      </c>
      <c r="K15" s="113"/>
      <c r="L15" s="94">
        <v>0</v>
      </c>
      <c r="M15" s="113"/>
      <c r="N15" s="94">
        <v>0</v>
      </c>
      <c r="O15" s="113"/>
      <c r="P15" s="94">
        <v>1849927200</v>
      </c>
      <c r="Q15" s="113"/>
      <c r="R15" s="94">
        <v>0</v>
      </c>
      <c r="S15" s="113"/>
      <c r="T15" s="94">
        <v>1849927200</v>
      </c>
    </row>
    <row r="16" spans="2:28" s="4" customFormat="1" x14ac:dyDescent="0.55000000000000004">
      <c r="B16" s="4" t="s">
        <v>124</v>
      </c>
      <c r="D16" s="113" t="s">
        <v>163</v>
      </c>
      <c r="E16" s="113"/>
      <c r="F16" s="94">
        <v>363478</v>
      </c>
      <c r="G16" s="113"/>
      <c r="H16" s="94">
        <v>5055</v>
      </c>
      <c r="I16" s="113"/>
      <c r="J16" s="94">
        <v>0</v>
      </c>
      <c r="K16" s="113"/>
      <c r="L16" s="94">
        <v>0</v>
      </c>
      <c r="M16" s="113"/>
      <c r="N16" s="94">
        <v>0</v>
      </c>
      <c r="O16" s="113"/>
      <c r="P16" s="94">
        <v>1837381290</v>
      </c>
      <c r="Q16" s="113"/>
      <c r="R16" s="94">
        <v>0</v>
      </c>
      <c r="S16" s="113"/>
      <c r="T16" s="94">
        <v>1837381290</v>
      </c>
    </row>
    <row r="17" spans="2:20" s="4" customFormat="1" x14ac:dyDescent="0.55000000000000004">
      <c r="B17" s="4" t="s">
        <v>138</v>
      </c>
      <c r="D17" s="113" t="s">
        <v>173</v>
      </c>
      <c r="E17" s="113"/>
      <c r="F17" s="94">
        <v>2655000</v>
      </c>
      <c r="G17" s="113"/>
      <c r="H17" s="94">
        <v>660</v>
      </c>
      <c r="I17" s="113"/>
      <c r="J17" s="94">
        <v>0</v>
      </c>
      <c r="K17" s="113"/>
      <c r="L17" s="94">
        <v>0</v>
      </c>
      <c r="M17" s="113"/>
      <c r="N17" s="94">
        <v>0</v>
      </c>
      <c r="O17" s="113"/>
      <c r="P17" s="94">
        <v>1752300000</v>
      </c>
      <c r="Q17" s="113"/>
      <c r="R17" s="94">
        <v>0</v>
      </c>
      <c r="S17" s="113"/>
      <c r="T17" s="94">
        <v>1752300000</v>
      </c>
    </row>
    <row r="18" spans="2:20" s="4" customFormat="1" x14ac:dyDescent="0.55000000000000004">
      <c r="B18" s="4" t="s">
        <v>139</v>
      </c>
      <c r="D18" s="6" t="s">
        <v>181</v>
      </c>
      <c r="E18" s="6"/>
      <c r="F18" s="94">
        <v>1985531</v>
      </c>
      <c r="G18" s="6"/>
      <c r="H18" s="94">
        <v>700</v>
      </c>
      <c r="I18" s="6"/>
      <c r="J18" s="94">
        <v>0</v>
      </c>
      <c r="K18" s="6"/>
      <c r="L18" s="94">
        <v>0</v>
      </c>
      <c r="M18" s="6"/>
      <c r="N18" s="94">
        <v>0</v>
      </c>
      <c r="O18" s="6"/>
      <c r="P18" s="94">
        <v>1389871700</v>
      </c>
      <c r="Q18" s="6"/>
      <c r="R18" s="94">
        <v>0</v>
      </c>
      <c r="S18" s="6"/>
      <c r="T18" s="94">
        <v>1389871700</v>
      </c>
    </row>
    <row r="19" spans="2:20" s="4" customFormat="1" x14ac:dyDescent="0.55000000000000004">
      <c r="B19" s="4" t="s">
        <v>16</v>
      </c>
      <c r="D19" s="6" t="s">
        <v>161</v>
      </c>
      <c r="E19" s="6"/>
      <c r="F19" s="94">
        <v>414000</v>
      </c>
      <c r="G19" s="6"/>
      <c r="H19" s="94">
        <v>3370</v>
      </c>
      <c r="I19" s="6"/>
      <c r="J19" s="94">
        <v>0</v>
      </c>
      <c r="K19" s="6"/>
      <c r="L19" s="94">
        <v>0</v>
      </c>
      <c r="M19" s="6"/>
      <c r="N19" s="94">
        <v>0</v>
      </c>
      <c r="O19" s="6"/>
      <c r="P19" s="94">
        <v>1395180000</v>
      </c>
      <c r="Q19" s="6"/>
      <c r="R19" s="94">
        <v>38109514</v>
      </c>
      <c r="S19" s="6"/>
      <c r="T19" s="94">
        <v>1357070486</v>
      </c>
    </row>
    <row r="20" spans="2:20" s="4" customFormat="1" x14ac:dyDescent="0.55000000000000004">
      <c r="B20" s="4" t="s">
        <v>127</v>
      </c>
      <c r="D20" s="6" t="s">
        <v>162</v>
      </c>
      <c r="E20" s="6"/>
      <c r="F20" s="94">
        <v>577650</v>
      </c>
      <c r="G20" s="6"/>
      <c r="H20" s="94">
        <v>2180</v>
      </c>
      <c r="I20" s="6"/>
      <c r="J20" s="94">
        <v>0</v>
      </c>
      <c r="K20" s="6"/>
      <c r="L20" s="94">
        <v>0</v>
      </c>
      <c r="M20" s="6"/>
      <c r="N20" s="94">
        <v>0</v>
      </c>
      <c r="O20" s="6"/>
      <c r="P20" s="94">
        <v>1259277000</v>
      </c>
      <c r="Q20" s="6"/>
      <c r="R20" s="94">
        <v>0</v>
      </c>
      <c r="S20" s="6"/>
      <c r="T20" s="94">
        <v>1259277000</v>
      </c>
    </row>
    <row r="21" spans="2:20" s="4" customFormat="1" x14ac:dyDescent="0.55000000000000004">
      <c r="B21" s="4" t="s">
        <v>18</v>
      </c>
      <c r="D21" s="6" t="s">
        <v>207</v>
      </c>
      <c r="E21" s="6"/>
      <c r="F21" s="94">
        <v>1301600</v>
      </c>
      <c r="G21" s="6"/>
      <c r="H21" s="94">
        <v>1100</v>
      </c>
      <c r="I21" s="6"/>
      <c r="J21" s="94">
        <v>0</v>
      </c>
      <c r="K21" s="6"/>
      <c r="L21" s="94">
        <v>0</v>
      </c>
      <c r="M21" s="6"/>
      <c r="N21" s="94">
        <v>0</v>
      </c>
      <c r="O21" s="6"/>
      <c r="P21" s="94">
        <v>1431760000</v>
      </c>
      <c r="Q21" s="6"/>
      <c r="R21" s="94">
        <v>180790760</v>
      </c>
      <c r="S21" s="6"/>
      <c r="T21" s="94">
        <v>1250969240</v>
      </c>
    </row>
    <row r="22" spans="2:20" s="4" customFormat="1" x14ac:dyDescent="0.55000000000000004">
      <c r="B22" s="4" t="s">
        <v>154</v>
      </c>
      <c r="D22" s="6" t="s">
        <v>201</v>
      </c>
      <c r="E22" s="6"/>
      <c r="F22" s="94">
        <v>940456</v>
      </c>
      <c r="G22" s="6"/>
      <c r="H22" s="94">
        <v>1100</v>
      </c>
      <c r="I22" s="6"/>
      <c r="J22" s="94">
        <v>0</v>
      </c>
      <c r="K22" s="6"/>
      <c r="L22" s="94">
        <v>0</v>
      </c>
      <c r="M22" s="6"/>
      <c r="N22" s="94">
        <v>0</v>
      </c>
      <c r="O22" s="6"/>
      <c r="P22" s="94">
        <v>1034501600</v>
      </c>
      <c r="Q22" s="6"/>
      <c r="R22" s="94">
        <v>34255020</v>
      </c>
      <c r="S22" s="6"/>
      <c r="T22" s="94">
        <v>1000246580</v>
      </c>
    </row>
    <row r="23" spans="2:20" s="4" customFormat="1" x14ac:dyDescent="0.55000000000000004">
      <c r="B23" s="4" t="s">
        <v>137</v>
      </c>
      <c r="D23" s="6" t="s">
        <v>184</v>
      </c>
      <c r="E23" s="6"/>
      <c r="F23" s="94">
        <v>193594</v>
      </c>
      <c r="G23" s="6"/>
      <c r="H23" s="94">
        <v>5300</v>
      </c>
      <c r="I23" s="6"/>
      <c r="J23" s="94">
        <v>0</v>
      </c>
      <c r="K23" s="6"/>
      <c r="L23" s="94">
        <v>0</v>
      </c>
      <c r="M23" s="6"/>
      <c r="N23" s="94">
        <v>0</v>
      </c>
      <c r="O23" s="6"/>
      <c r="P23" s="94">
        <v>1026048200</v>
      </c>
      <c r="Q23" s="6"/>
      <c r="R23" s="94">
        <v>77327255</v>
      </c>
      <c r="S23" s="6"/>
      <c r="T23" s="94">
        <v>948720945</v>
      </c>
    </row>
    <row r="24" spans="2:20" s="4" customFormat="1" x14ac:dyDescent="0.55000000000000004">
      <c r="B24" s="4" t="s">
        <v>150</v>
      </c>
      <c r="D24" s="6" t="s">
        <v>182</v>
      </c>
      <c r="E24" s="6"/>
      <c r="F24" s="94">
        <v>250000</v>
      </c>
      <c r="G24" s="6"/>
      <c r="H24" s="94">
        <v>3750</v>
      </c>
      <c r="I24" s="6"/>
      <c r="J24" s="94">
        <v>0</v>
      </c>
      <c r="K24" s="6"/>
      <c r="L24" s="94">
        <v>0</v>
      </c>
      <c r="M24" s="6"/>
      <c r="N24" s="94">
        <v>0</v>
      </c>
      <c r="O24" s="6"/>
      <c r="P24" s="94">
        <v>937500000</v>
      </c>
      <c r="Q24" s="6"/>
      <c r="R24" s="94">
        <v>0</v>
      </c>
      <c r="S24" s="6"/>
      <c r="T24" s="94">
        <v>937500000</v>
      </c>
    </row>
    <row r="25" spans="2:20" s="4" customFormat="1" x14ac:dyDescent="0.55000000000000004">
      <c r="B25" s="4" t="s">
        <v>131</v>
      </c>
      <c r="D25" s="6" t="s">
        <v>183</v>
      </c>
      <c r="E25" s="6"/>
      <c r="F25" s="94">
        <v>681827</v>
      </c>
      <c r="G25" s="6"/>
      <c r="H25" s="94">
        <v>1240</v>
      </c>
      <c r="I25" s="6"/>
      <c r="J25" s="94">
        <v>0</v>
      </c>
      <c r="K25" s="6"/>
      <c r="L25" s="94">
        <v>0</v>
      </c>
      <c r="M25" s="6"/>
      <c r="N25" s="94">
        <v>0</v>
      </c>
      <c r="O25" s="6"/>
      <c r="P25" s="94">
        <v>845465480</v>
      </c>
      <c r="Q25" s="6"/>
      <c r="R25" s="94">
        <v>0</v>
      </c>
      <c r="S25" s="6"/>
      <c r="T25" s="94">
        <v>845465480</v>
      </c>
    </row>
    <row r="26" spans="2:20" s="4" customFormat="1" x14ac:dyDescent="0.55000000000000004">
      <c r="B26" s="4" t="s">
        <v>19</v>
      </c>
      <c r="D26" s="6" t="s">
        <v>202</v>
      </c>
      <c r="E26" s="6"/>
      <c r="F26" s="94">
        <v>3460000</v>
      </c>
      <c r="G26" s="6"/>
      <c r="H26" s="94">
        <v>190</v>
      </c>
      <c r="I26" s="6"/>
      <c r="J26" s="94">
        <v>0</v>
      </c>
      <c r="K26" s="6"/>
      <c r="L26" s="94">
        <v>0</v>
      </c>
      <c r="M26" s="6"/>
      <c r="N26" s="94">
        <v>0</v>
      </c>
      <c r="O26" s="6"/>
      <c r="P26" s="94">
        <v>657400000</v>
      </c>
      <c r="Q26" s="6"/>
      <c r="R26" s="94">
        <v>0</v>
      </c>
      <c r="S26" s="6"/>
      <c r="T26" s="94">
        <v>657400000</v>
      </c>
    </row>
    <row r="27" spans="2:20" s="4" customFormat="1" x14ac:dyDescent="0.55000000000000004">
      <c r="B27" s="4" t="s">
        <v>166</v>
      </c>
      <c r="D27" s="6" t="s">
        <v>173</v>
      </c>
      <c r="E27" s="6"/>
      <c r="F27" s="94">
        <v>1486000</v>
      </c>
      <c r="G27" s="6"/>
      <c r="H27" s="94">
        <v>265</v>
      </c>
      <c r="I27" s="6"/>
      <c r="J27" s="94">
        <v>0</v>
      </c>
      <c r="K27" s="6"/>
      <c r="L27" s="94">
        <v>0</v>
      </c>
      <c r="M27" s="6"/>
      <c r="N27" s="94">
        <v>0</v>
      </c>
      <c r="O27" s="6"/>
      <c r="P27" s="94">
        <v>393790000</v>
      </c>
      <c r="Q27" s="6"/>
      <c r="R27" s="94">
        <v>22625765</v>
      </c>
      <c r="S27" s="6"/>
      <c r="T27" s="94">
        <v>371164235</v>
      </c>
    </row>
    <row r="28" spans="2:20" s="4" customFormat="1" x14ac:dyDescent="0.55000000000000004">
      <c r="B28" s="4" t="s">
        <v>121</v>
      </c>
      <c r="D28" s="6" t="s">
        <v>186</v>
      </c>
      <c r="E28" s="6"/>
      <c r="F28" s="94">
        <v>332919</v>
      </c>
      <c r="G28" s="6"/>
      <c r="H28" s="94">
        <v>730</v>
      </c>
      <c r="I28" s="6"/>
      <c r="J28" s="94">
        <v>0</v>
      </c>
      <c r="K28" s="6"/>
      <c r="L28" s="94">
        <v>0</v>
      </c>
      <c r="M28" s="6"/>
      <c r="N28" s="94">
        <v>0</v>
      </c>
      <c r="O28" s="6"/>
      <c r="P28" s="94">
        <v>243030870</v>
      </c>
      <c r="Q28" s="6"/>
      <c r="R28" s="94">
        <v>18173411</v>
      </c>
      <c r="S28" s="6"/>
      <c r="T28" s="94">
        <v>224857459</v>
      </c>
    </row>
    <row r="29" spans="2:20" s="4" customFormat="1" x14ac:dyDescent="0.55000000000000004">
      <c r="B29" s="4" t="s">
        <v>130</v>
      </c>
      <c r="D29" s="6" t="s">
        <v>188</v>
      </c>
      <c r="E29" s="6"/>
      <c r="F29" s="94">
        <v>452745</v>
      </c>
      <c r="G29" s="6"/>
      <c r="H29" s="94">
        <v>450</v>
      </c>
      <c r="I29" s="6"/>
      <c r="J29" s="94">
        <v>0</v>
      </c>
      <c r="K29" s="6"/>
      <c r="L29" s="94">
        <v>0</v>
      </c>
      <c r="M29" s="6"/>
      <c r="N29" s="94">
        <v>0</v>
      </c>
      <c r="O29" s="6"/>
      <c r="P29" s="94">
        <v>203735250</v>
      </c>
      <c r="Q29" s="6"/>
      <c r="R29" s="94">
        <v>14274444</v>
      </c>
      <c r="S29" s="6"/>
      <c r="T29" s="94">
        <v>189460806</v>
      </c>
    </row>
    <row r="30" spans="2:20" s="4" customFormat="1" x14ac:dyDescent="0.55000000000000004">
      <c r="B30" s="4" t="s">
        <v>153</v>
      </c>
      <c r="D30" s="6" t="s">
        <v>180</v>
      </c>
      <c r="E30" s="6"/>
      <c r="F30" s="94">
        <v>501303</v>
      </c>
      <c r="G30" s="6"/>
      <c r="H30" s="94">
        <v>270</v>
      </c>
      <c r="I30" s="6"/>
      <c r="J30" s="94">
        <v>0</v>
      </c>
      <c r="K30" s="6"/>
      <c r="L30" s="94">
        <v>0</v>
      </c>
      <c r="M30" s="6"/>
      <c r="N30" s="94">
        <v>0</v>
      </c>
      <c r="O30" s="6"/>
      <c r="P30" s="94">
        <v>135351810</v>
      </c>
      <c r="Q30" s="6"/>
      <c r="R30" s="94">
        <v>0</v>
      </c>
      <c r="S30" s="6"/>
      <c r="T30" s="94">
        <v>135351810</v>
      </c>
    </row>
    <row r="31" spans="2:20" s="4" customFormat="1" x14ac:dyDescent="0.55000000000000004">
      <c r="B31" s="4" t="s">
        <v>174</v>
      </c>
      <c r="D31" s="6" t="s">
        <v>187</v>
      </c>
      <c r="E31" s="6"/>
      <c r="F31" s="94">
        <v>700000</v>
      </c>
      <c r="G31" s="6"/>
      <c r="H31" s="94">
        <v>80</v>
      </c>
      <c r="I31" s="6"/>
      <c r="J31" s="94">
        <v>0</v>
      </c>
      <c r="K31" s="6"/>
      <c r="L31" s="94">
        <v>0</v>
      </c>
      <c r="M31" s="6"/>
      <c r="N31" s="94">
        <v>0</v>
      </c>
      <c r="O31" s="6"/>
      <c r="P31" s="94">
        <v>56000000</v>
      </c>
      <c r="Q31" s="6"/>
      <c r="R31" s="94">
        <v>0</v>
      </c>
      <c r="S31" s="6"/>
      <c r="T31" s="94">
        <v>56000000</v>
      </c>
    </row>
    <row r="32" spans="2:20" s="4" customFormat="1" x14ac:dyDescent="0.55000000000000004">
      <c r="D32" s="6"/>
      <c r="E32" s="6"/>
      <c r="F32" s="94"/>
      <c r="G32" s="6"/>
      <c r="H32" s="94"/>
      <c r="I32" s="6"/>
      <c r="J32" s="94"/>
      <c r="K32" s="6"/>
      <c r="L32" s="94"/>
      <c r="M32" s="6"/>
      <c r="N32" s="94"/>
      <c r="O32" s="6"/>
      <c r="P32" s="94"/>
      <c r="Q32" s="6"/>
      <c r="R32" s="94"/>
      <c r="S32" s="6"/>
      <c r="T32" s="94"/>
    </row>
    <row r="33" spans="2:20" ht="21.75" thickBot="1" x14ac:dyDescent="0.6">
      <c r="B33" s="31" t="s">
        <v>95</v>
      </c>
      <c r="C33" s="31"/>
      <c r="D33" s="31"/>
      <c r="E33" s="31"/>
      <c r="F33" s="74"/>
      <c r="G33" s="74"/>
      <c r="H33" s="74"/>
      <c r="I33" s="74"/>
      <c r="J33" s="74">
        <f>SUM(J10:J31)</f>
        <v>0</v>
      </c>
      <c r="K33" s="74"/>
      <c r="L33" s="74">
        <f>SUM(L10:L31)</f>
        <v>0</v>
      </c>
      <c r="M33" s="74"/>
      <c r="N33" s="74">
        <f>SUM(N10:N31)</f>
        <v>0</v>
      </c>
      <c r="O33" s="74"/>
      <c r="P33" s="74">
        <f>SUM(P10:P31)</f>
        <v>32109971506</v>
      </c>
      <c r="Q33" s="79"/>
      <c r="R33" s="74">
        <f>SUM(R10:R31)</f>
        <v>686900478</v>
      </c>
      <c r="S33" s="79"/>
      <c r="T33" s="74">
        <f>SUM(T10:T31)</f>
        <v>31423071028</v>
      </c>
    </row>
    <row r="34" spans="2:20" ht="21.75" thickTop="1" x14ac:dyDescent="0.55000000000000004"/>
    <row r="35" spans="2:20" ht="30" x14ac:dyDescent="0.75">
      <c r="J35" s="56">
        <v>10</v>
      </c>
    </row>
  </sheetData>
  <sortState xmlns:xlrd2="http://schemas.microsoft.com/office/spreadsheetml/2017/richdata2" ref="B10:T32">
    <sortCondition descending="1" ref="T10:T32"/>
  </sortState>
  <mergeCells count="16">
    <mergeCell ref="B2:T2"/>
    <mergeCell ref="B3:T3"/>
    <mergeCell ref="B4:T4"/>
    <mergeCell ref="R9"/>
    <mergeCell ref="T9"/>
    <mergeCell ref="P8:T8"/>
    <mergeCell ref="J9"/>
    <mergeCell ref="L9"/>
    <mergeCell ref="N9"/>
    <mergeCell ref="J8:N8"/>
    <mergeCell ref="P9"/>
    <mergeCell ref="B8:B9"/>
    <mergeCell ref="D9"/>
    <mergeCell ref="F9"/>
    <mergeCell ref="H9"/>
    <mergeCell ref="D8:H8"/>
  </mergeCells>
  <printOptions horizontalCentered="1" verticalCentered="1"/>
  <pageMargins left="0.7" right="0.7" top="0.75" bottom="0.75" header="0.3" footer="0.3"/>
  <pageSetup paperSize="9" scale="6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B2:AB49"/>
  <sheetViews>
    <sheetView rightToLeft="1" view="pageBreakPreview" topLeftCell="A13" zoomScale="60" zoomScaleNormal="70" workbookViewId="0">
      <selection activeCell="A46" sqref="A46:XFD48"/>
    </sheetView>
  </sheetViews>
  <sheetFormatPr defaultRowHeight="21" x14ac:dyDescent="0.55000000000000004"/>
  <cols>
    <col min="1" max="1" width="3.7109375" style="4" customWidth="1"/>
    <col min="2" max="2" width="34.85546875" style="4" customWidth="1"/>
    <col min="3" max="3" width="1" style="4" customWidth="1"/>
    <col min="4" max="4" width="14.42578125" style="4" bestFit="1" customWidth="1"/>
    <col min="5" max="5" width="1" style="4" customWidth="1"/>
    <col min="6" max="6" width="21.42578125" style="4" bestFit="1" customWidth="1"/>
    <col min="7" max="7" width="1" style="4" customWidth="1"/>
    <col min="8" max="8" width="21.42578125" style="4" bestFit="1" customWidth="1"/>
    <col min="9" max="9" width="1" style="4" customWidth="1"/>
    <col min="10" max="10" width="21.85546875" style="4" customWidth="1"/>
    <col min="11" max="11" width="1" style="4" customWidth="1"/>
    <col min="12" max="12" width="14.42578125" style="4" bestFit="1" customWidth="1"/>
    <col min="13" max="13" width="1" style="4" customWidth="1"/>
    <col min="14" max="14" width="21.42578125" style="4" bestFit="1" customWidth="1"/>
    <col min="15" max="15" width="1" style="4" customWidth="1"/>
    <col min="16" max="16" width="19.140625" style="4" bestFit="1" customWidth="1"/>
    <col min="17" max="17" width="1" style="4" customWidth="1"/>
    <col min="18" max="18" width="20.42578125" style="4" customWidth="1"/>
    <col min="19" max="19" width="1" style="4" customWidth="1"/>
    <col min="20" max="20" width="9.140625" style="4" customWidth="1"/>
    <col min="21" max="16384" width="9.140625" style="4"/>
  </cols>
  <sheetData>
    <row r="2" spans="2:28" ht="30" x14ac:dyDescent="0.55000000000000004">
      <c r="B2" s="116" t="s">
        <v>0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</row>
    <row r="3" spans="2:28" ht="30" x14ac:dyDescent="0.55000000000000004">
      <c r="B3" s="116" t="s">
        <v>56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  <c r="O3" s="116"/>
      <c r="P3" s="116"/>
      <c r="Q3" s="116"/>
      <c r="R3" s="116"/>
    </row>
    <row r="4" spans="2:28" ht="30" x14ac:dyDescent="0.55000000000000004">
      <c r="B4" s="116" t="s">
        <v>212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</row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4" t="s">
        <v>118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x14ac:dyDescent="0.55000000000000004">
      <c r="B8" s="115" t="s">
        <v>2</v>
      </c>
      <c r="D8" s="116" t="s">
        <v>58</v>
      </c>
      <c r="E8" s="116" t="s">
        <v>58</v>
      </c>
      <c r="F8" s="116" t="s">
        <v>58</v>
      </c>
      <c r="G8" s="116" t="s">
        <v>58</v>
      </c>
      <c r="H8" s="116" t="s">
        <v>58</v>
      </c>
      <c r="I8" s="116" t="s">
        <v>58</v>
      </c>
      <c r="J8" s="116" t="s">
        <v>58</v>
      </c>
      <c r="L8" s="116" t="s">
        <v>59</v>
      </c>
      <c r="M8" s="116" t="s">
        <v>59</v>
      </c>
      <c r="N8" s="116" t="s">
        <v>59</v>
      </c>
      <c r="O8" s="116" t="s">
        <v>59</v>
      </c>
      <c r="P8" s="116" t="s">
        <v>59</v>
      </c>
      <c r="Q8" s="116" t="s">
        <v>59</v>
      </c>
      <c r="R8" s="116" t="s">
        <v>59</v>
      </c>
    </row>
    <row r="9" spans="2:28" ht="48" customHeight="1" x14ac:dyDescent="0.65">
      <c r="B9" s="115" t="s">
        <v>2</v>
      </c>
      <c r="D9" s="119" t="s">
        <v>6</v>
      </c>
      <c r="E9" s="54"/>
      <c r="F9" s="119" t="s">
        <v>74</v>
      </c>
      <c r="G9" s="54"/>
      <c r="H9" s="119" t="s">
        <v>75</v>
      </c>
      <c r="I9" s="54"/>
      <c r="J9" s="119" t="s">
        <v>76</v>
      </c>
      <c r="K9" s="42"/>
      <c r="L9" s="119" t="s">
        <v>6</v>
      </c>
      <c r="M9" s="54"/>
      <c r="N9" s="119" t="s">
        <v>74</v>
      </c>
      <c r="O9" s="54"/>
      <c r="P9" s="119" t="s">
        <v>75</v>
      </c>
      <c r="Q9" s="54"/>
      <c r="R9" s="119" t="s">
        <v>76</v>
      </c>
    </row>
    <row r="10" spans="2:28" s="2" customFormat="1" x14ac:dyDescent="0.55000000000000004">
      <c r="B10" s="44" t="s">
        <v>208</v>
      </c>
      <c r="D10" s="88">
        <v>1331000</v>
      </c>
      <c r="E10" s="78"/>
      <c r="F10" s="88">
        <v>30510237483</v>
      </c>
      <c r="G10" s="78"/>
      <c r="H10" s="88">
        <v>25065417102</v>
      </c>
      <c r="I10" s="78"/>
      <c r="J10" s="88">
        <v>5444820381</v>
      </c>
      <c r="K10" s="89"/>
      <c r="L10" s="88">
        <v>1331000</v>
      </c>
      <c r="M10" s="78"/>
      <c r="N10" s="88">
        <v>30510237483</v>
      </c>
      <c r="O10" s="78"/>
      <c r="P10" s="88">
        <v>24321589786</v>
      </c>
      <c r="Q10" s="78"/>
      <c r="R10" s="88">
        <v>6188647697</v>
      </c>
    </row>
    <row r="11" spans="2:28" s="2" customFormat="1" x14ac:dyDescent="0.55000000000000004">
      <c r="B11" s="2" t="s">
        <v>196</v>
      </c>
      <c r="D11" s="90">
        <v>1805282</v>
      </c>
      <c r="E11" s="78"/>
      <c r="F11" s="90">
        <v>25877275049</v>
      </c>
      <c r="G11" s="78"/>
      <c r="H11" s="90">
        <v>18896512224</v>
      </c>
      <c r="I11" s="78"/>
      <c r="J11" s="90">
        <v>6980762825</v>
      </c>
      <c r="K11" s="89"/>
      <c r="L11" s="90">
        <v>1805282</v>
      </c>
      <c r="M11" s="78"/>
      <c r="N11" s="90">
        <v>25877275049</v>
      </c>
      <c r="O11" s="78"/>
      <c r="P11" s="90">
        <v>20810061724</v>
      </c>
      <c r="Q11" s="78"/>
      <c r="R11" s="90">
        <v>5067213325</v>
      </c>
    </row>
    <row r="12" spans="2:28" s="2" customFormat="1" x14ac:dyDescent="0.55000000000000004">
      <c r="B12" s="2" t="s">
        <v>189</v>
      </c>
      <c r="D12" s="90">
        <v>11489812</v>
      </c>
      <c r="E12" s="78"/>
      <c r="F12" s="90">
        <v>29113269979</v>
      </c>
      <c r="G12" s="78"/>
      <c r="H12" s="90">
        <v>29787135389</v>
      </c>
      <c r="I12" s="78"/>
      <c r="J12" s="90">
        <v>-673865409</v>
      </c>
      <c r="K12" s="89"/>
      <c r="L12" s="90">
        <v>11489812</v>
      </c>
      <c r="M12" s="78"/>
      <c r="N12" s="90">
        <v>29113269979</v>
      </c>
      <c r="O12" s="78"/>
      <c r="P12" s="90">
        <v>24084815602</v>
      </c>
      <c r="Q12" s="78"/>
      <c r="R12" s="90">
        <v>5028454377</v>
      </c>
    </row>
    <row r="13" spans="2:28" s="2" customFormat="1" x14ac:dyDescent="0.55000000000000004">
      <c r="B13" s="2" t="s">
        <v>206</v>
      </c>
      <c r="D13" s="90">
        <v>1681518</v>
      </c>
      <c r="E13" s="78"/>
      <c r="F13" s="90">
        <v>22749291493</v>
      </c>
      <c r="G13" s="78"/>
      <c r="H13" s="90">
        <v>18967124070</v>
      </c>
      <c r="I13" s="78"/>
      <c r="J13" s="90">
        <v>3782167423</v>
      </c>
      <c r="K13" s="89"/>
      <c r="L13" s="90">
        <v>1681518</v>
      </c>
      <c r="M13" s="78"/>
      <c r="N13" s="90">
        <v>22749291493</v>
      </c>
      <c r="O13" s="78"/>
      <c r="P13" s="90">
        <v>19042870122</v>
      </c>
      <c r="Q13" s="78"/>
      <c r="R13" s="90">
        <v>3706421371</v>
      </c>
    </row>
    <row r="14" spans="2:28" s="2" customFormat="1" x14ac:dyDescent="0.55000000000000004">
      <c r="B14" s="2" t="s">
        <v>139</v>
      </c>
      <c r="D14" s="90">
        <v>1500000</v>
      </c>
      <c r="E14" s="78"/>
      <c r="F14" s="90">
        <v>29582928000</v>
      </c>
      <c r="G14" s="78"/>
      <c r="H14" s="90">
        <v>26880441015</v>
      </c>
      <c r="I14" s="78"/>
      <c r="J14" s="90">
        <v>2702486985</v>
      </c>
      <c r="K14" s="89"/>
      <c r="L14" s="90">
        <v>1500000</v>
      </c>
      <c r="M14" s="78"/>
      <c r="N14" s="90">
        <v>29582928000</v>
      </c>
      <c r="O14" s="78"/>
      <c r="P14" s="90">
        <v>26377175215</v>
      </c>
      <c r="Q14" s="78"/>
      <c r="R14" s="90">
        <v>3205752785</v>
      </c>
    </row>
    <row r="15" spans="2:28" s="2" customFormat="1" x14ac:dyDescent="0.55000000000000004">
      <c r="B15" s="2" t="s">
        <v>192</v>
      </c>
      <c r="D15" s="90">
        <v>838066</v>
      </c>
      <c r="E15" s="78"/>
      <c r="F15" s="90">
        <v>22751401344</v>
      </c>
      <c r="G15" s="78"/>
      <c r="H15" s="90">
        <v>19019205151</v>
      </c>
      <c r="I15" s="78"/>
      <c r="J15" s="90">
        <v>3732196193</v>
      </c>
      <c r="K15" s="89"/>
      <c r="L15" s="90">
        <v>838066</v>
      </c>
      <c r="M15" s="78"/>
      <c r="N15" s="90">
        <v>22751401344</v>
      </c>
      <c r="O15" s="78"/>
      <c r="P15" s="90">
        <v>20165444248</v>
      </c>
      <c r="Q15" s="78"/>
      <c r="R15" s="90">
        <v>2585957096</v>
      </c>
    </row>
    <row r="16" spans="2:28" s="2" customFormat="1" x14ac:dyDescent="0.55000000000000004">
      <c r="B16" s="2" t="s">
        <v>190</v>
      </c>
      <c r="D16" s="90">
        <v>3855000</v>
      </c>
      <c r="E16" s="78"/>
      <c r="F16" s="90">
        <v>27360928035</v>
      </c>
      <c r="G16" s="78"/>
      <c r="H16" s="90">
        <v>23988712815</v>
      </c>
      <c r="I16" s="78"/>
      <c r="J16" s="90">
        <v>3372215220</v>
      </c>
      <c r="K16" s="89"/>
      <c r="L16" s="90">
        <v>3855000</v>
      </c>
      <c r="M16" s="78"/>
      <c r="N16" s="90">
        <v>27360928035</v>
      </c>
      <c r="O16" s="78"/>
      <c r="P16" s="90">
        <v>24809456430</v>
      </c>
      <c r="Q16" s="78"/>
      <c r="R16" s="90">
        <v>2551471605</v>
      </c>
    </row>
    <row r="17" spans="2:18" s="2" customFormat="1" x14ac:dyDescent="0.55000000000000004">
      <c r="B17" s="2" t="s">
        <v>214</v>
      </c>
      <c r="D17" s="90">
        <v>598000</v>
      </c>
      <c r="E17" s="78"/>
      <c r="F17" s="90">
        <v>29454596145</v>
      </c>
      <c r="G17" s="78"/>
      <c r="H17" s="90">
        <v>27279324743</v>
      </c>
      <c r="I17" s="78"/>
      <c r="J17" s="90">
        <v>2175271402</v>
      </c>
      <c r="K17" s="89"/>
      <c r="L17" s="90">
        <v>598000</v>
      </c>
      <c r="M17" s="78"/>
      <c r="N17" s="90">
        <v>29454596145</v>
      </c>
      <c r="O17" s="78"/>
      <c r="P17" s="90">
        <v>27279324743</v>
      </c>
      <c r="Q17" s="78"/>
      <c r="R17" s="90">
        <v>2175271402</v>
      </c>
    </row>
    <row r="18" spans="2:18" s="2" customFormat="1" x14ac:dyDescent="0.55000000000000004">
      <c r="B18" s="2" t="s">
        <v>14</v>
      </c>
      <c r="D18" s="90">
        <v>2692000</v>
      </c>
      <c r="E18" s="78"/>
      <c r="F18" s="90">
        <v>24244402356</v>
      </c>
      <c r="G18" s="78"/>
      <c r="H18" s="90">
        <v>21905384113</v>
      </c>
      <c r="I18" s="78"/>
      <c r="J18" s="90">
        <v>2339018243</v>
      </c>
      <c r="K18" s="89"/>
      <c r="L18" s="90">
        <v>2692000</v>
      </c>
      <c r="M18" s="78"/>
      <c r="N18" s="90">
        <v>24244402356</v>
      </c>
      <c r="O18" s="78"/>
      <c r="P18" s="90">
        <v>22303779472</v>
      </c>
      <c r="Q18" s="78"/>
      <c r="R18" s="90">
        <v>1940622884</v>
      </c>
    </row>
    <row r="19" spans="2:18" s="2" customFormat="1" x14ac:dyDescent="0.55000000000000004">
      <c r="B19" s="2" t="s">
        <v>204</v>
      </c>
      <c r="D19" s="90">
        <v>222100</v>
      </c>
      <c r="E19" s="78"/>
      <c r="F19" s="90">
        <v>26438225973</v>
      </c>
      <c r="G19" s="78"/>
      <c r="H19" s="90">
        <v>23055897400</v>
      </c>
      <c r="I19" s="78"/>
      <c r="J19" s="90">
        <v>3382328573</v>
      </c>
      <c r="K19" s="89"/>
      <c r="L19" s="90">
        <v>222100</v>
      </c>
      <c r="M19" s="78"/>
      <c r="N19" s="90">
        <v>26438225973</v>
      </c>
      <c r="O19" s="78"/>
      <c r="P19" s="90">
        <v>24775207391</v>
      </c>
      <c r="Q19" s="78"/>
      <c r="R19" s="90">
        <v>1663018582</v>
      </c>
    </row>
    <row r="20" spans="2:18" s="2" customFormat="1" x14ac:dyDescent="0.55000000000000004">
      <c r="B20" s="2" t="s">
        <v>205</v>
      </c>
      <c r="D20" s="90">
        <v>4555820</v>
      </c>
      <c r="E20" s="78"/>
      <c r="F20" s="90">
        <v>31066970295</v>
      </c>
      <c r="G20" s="78"/>
      <c r="H20" s="90">
        <v>31190917746</v>
      </c>
      <c r="I20" s="78"/>
      <c r="J20" s="90">
        <v>-123947450</v>
      </c>
      <c r="K20" s="89"/>
      <c r="L20" s="90">
        <v>4555820</v>
      </c>
      <c r="M20" s="78"/>
      <c r="N20" s="90">
        <v>31066970295</v>
      </c>
      <c r="O20" s="78"/>
      <c r="P20" s="90">
        <v>29874444805</v>
      </c>
      <c r="Q20" s="78"/>
      <c r="R20" s="90">
        <v>1192525490</v>
      </c>
    </row>
    <row r="21" spans="2:18" s="2" customFormat="1" x14ac:dyDescent="0.55000000000000004">
      <c r="B21" s="2" t="s">
        <v>164</v>
      </c>
      <c r="D21" s="90">
        <v>674000</v>
      </c>
      <c r="E21" s="78"/>
      <c r="F21" s="90">
        <v>10237442616</v>
      </c>
      <c r="G21" s="78"/>
      <c r="H21" s="90">
        <v>8355529041</v>
      </c>
      <c r="I21" s="78"/>
      <c r="J21" s="90">
        <v>1881913575</v>
      </c>
      <c r="K21" s="89"/>
      <c r="L21" s="90">
        <v>674000</v>
      </c>
      <c r="M21" s="78"/>
      <c r="N21" s="90">
        <v>10237442616</v>
      </c>
      <c r="O21" s="78"/>
      <c r="P21" s="90">
        <v>9266553748</v>
      </c>
      <c r="Q21" s="78"/>
      <c r="R21" s="90">
        <v>970888868</v>
      </c>
    </row>
    <row r="22" spans="2:18" s="2" customFormat="1" x14ac:dyDescent="0.55000000000000004">
      <c r="B22" s="2" t="s">
        <v>127</v>
      </c>
      <c r="D22" s="90">
        <v>1358650</v>
      </c>
      <c r="E22" s="78"/>
      <c r="F22" s="90">
        <v>25674260277</v>
      </c>
      <c r="G22" s="78"/>
      <c r="H22" s="90">
        <v>23783467832</v>
      </c>
      <c r="I22" s="78"/>
      <c r="J22" s="90">
        <v>1890792445</v>
      </c>
      <c r="K22" s="89"/>
      <c r="L22" s="90">
        <v>1358650</v>
      </c>
      <c r="M22" s="78"/>
      <c r="N22" s="90">
        <v>25674260277</v>
      </c>
      <c r="O22" s="78"/>
      <c r="P22" s="90">
        <v>24723070806</v>
      </c>
      <c r="Q22" s="78"/>
      <c r="R22" s="90">
        <v>951189471</v>
      </c>
    </row>
    <row r="23" spans="2:18" s="2" customFormat="1" x14ac:dyDescent="0.55000000000000004">
      <c r="B23" s="2" t="s">
        <v>191</v>
      </c>
      <c r="D23" s="90">
        <v>1527255</v>
      </c>
      <c r="E23" s="78"/>
      <c r="F23" s="90">
        <v>34234684628</v>
      </c>
      <c r="G23" s="78"/>
      <c r="H23" s="90">
        <v>29529345670</v>
      </c>
      <c r="I23" s="78"/>
      <c r="J23" s="90">
        <v>4705338958</v>
      </c>
      <c r="K23" s="89"/>
      <c r="L23" s="90">
        <v>1527255</v>
      </c>
      <c r="M23" s="78"/>
      <c r="N23" s="90">
        <v>34234684628</v>
      </c>
      <c r="O23" s="78"/>
      <c r="P23" s="90">
        <v>34026742494</v>
      </c>
      <c r="Q23" s="78"/>
      <c r="R23" s="90">
        <v>207942134</v>
      </c>
    </row>
    <row r="24" spans="2:18" s="2" customFormat="1" x14ac:dyDescent="0.55000000000000004">
      <c r="B24" s="2" t="s">
        <v>175</v>
      </c>
      <c r="D24" s="90">
        <v>15000</v>
      </c>
      <c r="E24" s="78"/>
      <c r="F24" s="90">
        <v>10165457176</v>
      </c>
      <c r="G24" s="78"/>
      <c r="H24" s="90">
        <v>9992810867</v>
      </c>
      <c r="I24" s="78"/>
      <c r="J24" s="90">
        <v>172646309</v>
      </c>
      <c r="K24" s="89"/>
      <c r="L24" s="90">
        <v>15000</v>
      </c>
      <c r="M24" s="78"/>
      <c r="N24" s="90">
        <v>10165457176</v>
      </c>
      <c r="O24" s="78"/>
      <c r="P24" s="90">
        <v>9992810867</v>
      </c>
      <c r="Q24" s="78"/>
      <c r="R24" s="90">
        <v>172646309</v>
      </c>
    </row>
    <row r="25" spans="2:18" s="2" customFormat="1" x14ac:dyDescent="0.55000000000000004">
      <c r="B25" s="2" t="s">
        <v>141</v>
      </c>
      <c r="D25" s="90">
        <v>5400</v>
      </c>
      <c r="E25" s="78"/>
      <c r="F25" s="90">
        <v>5345031037</v>
      </c>
      <c r="G25" s="78"/>
      <c r="H25" s="90">
        <v>5345031037</v>
      </c>
      <c r="I25" s="78"/>
      <c r="J25" s="90">
        <v>0</v>
      </c>
      <c r="K25" s="89"/>
      <c r="L25" s="90">
        <v>5400</v>
      </c>
      <c r="M25" s="78"/>
      <c r="N25" s="90">
        <v>5345031037</v>
      </c>
      <c r="O25" s="78"/>
      <c r="P25" s="90">
        <v>5184939600</v>
      </c>
      <c r="Q25" s="78"/>
      <c r="R25" s="90">
        <v>160091437</v>
      </c>
    </row>
    <row r="26" spans="2:18" s="2" customFormat="1" x14ac:dyDescent="0.55000000000000004">
      <c r="B26" s="2" t="s">
        <v>125</v>
      </c>
      <c r="D26" s="90">
        <v>1717303</v>
      </c>
      <c r="E26" s="78"/>
      <c r="F26" s="90">
        <v>30693389147</v>
      </c>
      <c r="G26" s="78"/>
      <c r="H26" s="90">
        <v>27108510548</v>
      </c>
      <c r="I26" s="78"/>
      <c r="J26" s="90">
        <v>3584878599</v>
      </c>
      <c r="K26" s="89"/>
      <c r="L26" s="90">
        <v>1717303</v>
      </c>
      <c r="M26" s="78"/>
      <c r="N26" s="90">
        <v>30693389147</v>
      </c>
      <c r="O26" s="78"/>
      <c r="P26" s="90">
        <v>30561497790</v>
      </c>
      <c r="Q26" s="78"/>
      <c r="R26" s="90">
        <v>131891357</v>
      </c>
    </row>
    <row r="27" spans="2:18" s="2" customFormat="1" x14ac:dyDescent="0.55000000000000004">
      <c r="B27" s="2" t="s">
        <v>145</v>
      </c>
      <c r="D27" s="90">
        <v>1300</v>
      </c>
      <c r="E27" s="78"/>
      <c r="F27" s="90">
        <v>847225412</v>
      </c>
      <c r="G27" s="78"/>
      <c r="H27" s="90">
        <v>850342087</v>
      </c>
      <c r="I27" s="78"/>
      <c r="J27" s="90">
        <v>-3116674</v>
      </c>
      <c r="K27" s="89"/>
      <c r="L27" s="90">
        <v>1300</v>
      </c>
      <c r="M27" s="78"/>
      <c r="N27" s="90">
        <v>847225412</v>
      </c>
      <c r="O27" s="78"/>
      <c r="P27" s="90">
        <v>817206080</v>
      </c>
      <c r="Q27" s="78"/>
      <c r="R27" s="90">
        <v>30019332</v>
      </c>
    </row>
    <row r="28" spans="2:18" s="2" customFormat="1" x14ac:dyDescent="0.55000000000000004">
      <c r="B28" s="2" t="s">
        <v>158</v>
      </c>
      <c r="D28" s="90">
        <v>97</v>
      </c>
      <c r="E28" s="78"/>
      <c r="F28" s="90">
        <v>61370474</v>
      </c>
      <c r="G28" s="78"/>
      <c r="H28" s="90">
        <v>61756464</v>
      </c>
      <c r="I28" s="78"/>
      <c r="J28" s="90">
        <v>-385989</v>
      </c>
      <c r="K28" s="89"/>
      <c r="L28" s="90">
        <v>97</v>
      </c>
      <c r="M28" s="78"/>
      <c r="N28" s="90">
        <v>61370474</v>
      </c>
      <c r="O28" s="78"/>
      <c r="P28" s="90">
        <v>59149097</v>
      </c>
      <c r="Q28" s="78"/>
      <c r="R28" s="90">
        <v>2221377</v>
      </c>
    </row>
    <row r="29" spans="2:18" s="2" customFormat="1" x14ac:dyDescent="0.55000000000000004">
      <c r="B29" s="2" t="s">
        <v>15</v>
      </c>
      <c r="D29" s="90">
        <v>18776</v>
      </c>
      <c r="E29" s="78"/>
      <c r="F29" s="90">
        <v>79920458</v>
      </c>
      <c r="G29" s="78"/>
      <c r="H29" s="90">
        <v>80349737</v>
      </c>
      <c r="I29" s="78"/>
      <c r="J29" s="90">
        <v>-429278</v>
      </c>
      <c r="K29" s="89"/>
      <c r="L29" s="90">
        <v>18776</v>
      </c>
      <c r="M29" s="78"/>
      <c r="N29" s="90">
        <v>79920458</v>
      </c>
      <c r="O29" s="78"/>
      <c r="P29" s="90">
        <v>105958364</v>
      </c>
      <c r="Q29" s="78"/>
      <c r="R29" s="90">
        <v>-26037905</v>
      </c>
    </row>
    <row r="30" spans="2:18" s="2" customFormat="1" x14ac:dyDescent="0.55000000000000004">
      <c r="B30" s="2" t="s">
        <v>215</v>
      </c>
      <c r="D30" s="90">
        <v>2366635</v>
      </c>
      <c r="E30" s="78"/>
      <c r="F30" s="90">
        <v>19761449582</v>
      </c>
      <c r="G30" s="78"/>
      <c r="H30" s="90">
        <v>19932647525</v>
      </c>
      <c r="I30" s="78"/>
      <c r="J30" s="90">
        <v>-171197942</v>
      </c>
      <c r="K30" s="89"/>
      <c r="L30" s="90">
        <v>2366635</v>
      </c>
      <c r="M30" s="78"/>
      <c r="N30" s="90">
        <v>19761449582</v>
      </c>
      <c r="O30" s="78"/>
      <c r="P30" s="90">
        <v>19932647525</v>
      </c>
      <c r="Q30" s="78"/>
      <c r="R30" s="90">
        <v>-171197942</v>
      </c>
    </row>
    <row r="31" spans="2:18" s="2" customFormat="1" x14ac:dyDescent="0.55000000000000004">
      <c r="B31" s="2" t="s">
        <v>150</v>
      </c>
      <c r="D31" s="90">
        <v>322000</v>
      </c>
      <c r="E31" s="78"/>
      <c r="F31" s="90">
        <v>24528044583</v>
      </c>
      <c r="G31" s="78"/>
      <c r="H31" s="90">
        <v>22130614674</v>
      </c>
      <c r="I31" s="78"/>
      <c r="J31" s="90">
        <v>2397429909</v>
      </c>
      <c r="K31" s="89"/>
      <c r="L31" s="90">
        <v>322000</v>
      </c>
      <c r="M31" s="78"/>
      <c r="N31" s="90">
        <v>24528044583</v>
      </c>
      <c r="O31" s="78"/>
      <c r="P31" s="90">
        <v>24850438475</v>
      </c>
      <c r="Q31" s="78"/>
      <c r="R31" s="90">
        <v>-322393892</v>
      </c>
    </row>
    <row r="32" spans="2:18" s="2" customFormat="1" x14ac:dyDescent="0.55000000000000004">
      <c r="B32" s="2" t="s">
        <v>179</v>
      </c>
      <c r="D32" s="90">
        <v>566317</v>
      </c>
      <c r="E32" s="78"/>
      <c r="F32" s="90">
        <v>12912324831</v>
      </c>
      <c r="G32" s="78"/>
      <c r="H32" s="90">
        <v>12912324831</v>
      </c>
      <c r="I32" s="78"/>
      <c r="J32" s="90">
        <v>0</v>
      </c>
      <c r="K32" s="89"/>
      <c r="L32" s="90">
        <v>566317</v>
      </c>
      <c r="M32" s="78"/>
      <c r="N32" s="90">
        <v>12912324831</v>
      </c>
      <c r="O32" s="78"/>
      <c r="P32" s="90">
        <v>13234812888</v>
      </c>
      <c r="Q32" s="78"/>
      <c r="R32" s="90">
        <v>-322488056</v>
      </c>
    </row>
    <row r="33" spans="2:18" s="2" customFormat="1" x14ac:dyDescent="0.55000000000000004">
      <c r="B33" s="2" t="s">
        <v>193</v>
      </c>
      <c r="D33" s="90">
        <v>808987</v>
      </c>
      <c r="E33" s="78"/>
      <c r="F33" s="90">
        <v>19469041097</v>
      </c>
      <c r="G33" s="78"/>
      <c r="H33" s="90">
        <v>17627483719</v>
      </c>
      <c r="I33" s="78"/>
      <c r="J33" s="90">
        <v>1841557378</v>
      </c>
      <c r="K33" s="89"/>
      <c r="L33" s="90">
        <v>808987</v>
      </c>
      <c r="M33" s="78"/>
      <c r="N33" s="90">
        <v>19469041097</v>
      </c>
      <c r="O33" s="78"/>
      <c r="P33" s="90">
        <v>19799853898</v>
      </c>
      <c r="Q33" s="78"/>
      <c r="R33" s="90">
        <v>-330812800</v>
      </c>
    </row>
    <row r="34" spans="2:18" s="2" customFormat="1" x14ac:dyDescent="0.55000000000000004">
      <c r="B34" s="2" t="s">
        <v>194</v>
      </c>
      <c r="D34" s="90">
        <v>987000</v>
      </c>
      <c r="E34" s="78"/>
      <c r="F34" s="90">
        <v>19524434265</v>
      </c>
      <c r="G34" s="78"/>
      <c r="H34" s="90">
        <v>19524434265</v>
      </c>
      <c r="I34" s="78"/>
      <c r="J34" s="90">
        <v>0</v>
      </c>
      <c r="K34" s="89"/>
      <c r="L34" s="90">
        <v>987000</v>
      </c>
      <c r="M34" s="78"/>
      <c r="N34" s="90">
        <v>19524434265</v>
      </c>
      <c r="O34" s="78"/>
      <c r="P34" s="90">
        <v>19970492085</v>
      </c>
      <c r="Q34" s="78"/>
      <c r="R34" s="90">
        <v>-446057820</v>
      </c>
    </row>
    <row r="35" spans="2:18" s="2" customFormat="1" x14ac:dyDescent="0.55000000000000004">
      <c r="B35" s="2" t="s">
        <v>176</v>
      </c>
      <c r="D35" s="90">
        <v>255000</v>
      </c>
      <c r="E35" s="78"/>
      <c r="F35" s="90">
        <v>18060645937</v>
      </c>
      <c r="G35" s="78"/>
      <c r="H35" s="90">
        <v>17693095950</v>
      </c>
      <c r="I35" s="78"/>
      <c r="J35" s="90">
        <v>367549987</v>
      </c>
      <c r="K35" s="89"/>
      <c r="L35" s="90">
        <v>255000</v>
      </c>
      <c r="M35" s="78"/>
      <c r="N35" s="90">
        <v>18060645937</v>
      </c>
      <c r="O35" s="78"/>
      <c r="P35" s="90">
        <v>18895500640</v>
      </c>
      <c r="Q35" s="78"/>
      <c r="R35" s="90">
        <v>-834854702</v>
      </c>
    </row>
    <row r="36" spans="2:18" s="2" customFormat="1" x14ac:dyDescent="0.55000000000000004">
      <c r="B36" s="2" t="s">
        <v>19</v>
      </c>
      <c r="D36" s="90">
        <v>3460000</v>
      </c>
      <c r="E36" s="78"/>
      <c r="F36" s="90">
        <v>12945950532</v>
      </c>
      <c r="G36" s="78"/>
      <c r="H36" s="90">
        <v>11841898959</v>
      </c>
      <c r="I36" s="78"/>
      <c r="J36" s="90">
        <v>1104051573</v>
      </c>
      <c r="K36" s="89"/>
      <c r="L36" s="90">
        <v>3460000</v>
      </c>
      <c r="M36" s="78"/>
      <c r="N36" s="90">
        <v>12945950532</v>
      </c>
      <c r="O36" s="78"/>
      <c r="P36" s="90">
        <v>14373797833</v>
      </c>
      <c r="Q36" s="78"/>
      <c r="R36" s="90">
        <v>-1427847301</v>
      </c>
    </row>
    <row r="37" spans="2:18" s="2" customFormat="1" x14ac:dyDescent="0.55000000000000004">
      <c r="B37" s="2" t="s">
        <v>166</v>
      </c>
      <c r="D37" s="90">
        <v>1517000</v>
      </c>
      <c r="E37" s="78"/>
      <c r="F37" s="90">
        <v>19890175081</v>
      </c>
      <c r="G37" s="78"/>
      <c r="H37" s="90">
        <v>17447257444</v>
      </c>
      <c r="I37" s="78"/>
      <c r="J37" s="90">
        <v>2442917637</v>
      </c>
      <c r="K37" s="89"/>
      <c r="L37" s="90">
        <v>1517000</v>
      </c>
      <c r="M37" s="78"/>
      <c r="N37" s="90">
        <v>19890175081</v>
      </c>
      <c r="O37" s="78"/>
      <c r="P37" s="90">
        <v>22008134498</v>
      </c>
      <c r="Q37" s="78"/>
      <c r="R37" s="90">
        <v>-2117959416</v>
      </c>
    </row>
    <row r="38" spans="2:18" s="2" customFormat="1" x14ac:dyDescent="0.55000000000000004">
      <c r="B38" s="2" t="s">
        <v>177</v>
      </c>
      <c r="D38" s="90">
        <v>7370775</v>
      </c>
      <c r="E38" s="78"/>
      <c r="F38" s="90">
        <v>17577278414</v>
      </c>
      <c r="G38" s="78"/>
      <c r="H38" s="90">
        <v>17326796655</v>
      </c>
      <c r="I38" s="78"/>
      <c r="J38" s="90">
        <v>250481759</v>
      </c>
      <c r="K38" s="89"/>
      <c r="L38" s="90">
        <v>7370775</v>
      </c>
      <c r="M38" s="78"/>
      <c r="N38" s="90">
        <v>17577278414</v>
      </c>
      <c r="O38" s="78"/>
      <c r="P38" s="90">
        <v>19714578941</v>
      </c>
      <c r="Q38" s="78"/>
      <c r="R38" s="90">
        <v>-2137300526</v>
      </c>
    </row>
    <row r="39" spans="2:18" s="2" customFormat="1" x14ac:dyDescent="0.55000000000000004">
      <c r="B39" s="2" t="s">
        <v>151</v>
      </c>
      <c r="D39" s="90">
        <v>2093147</v>
      </c>
      <c r="E39" s="78"/>
      <c r="F39" s="90">
        <v>17956378651</v>
      </c>
      <c r="G39" s="78"/>
      <c r="H39" s="90">
        <v>15667616598</v>
      </c>
      <c r="I39" s="78"/>
      <c r="J39" s="90">
        <v>2288762053</v>
      </c>
      <c r="K39" s="89"/>
      <c r="L39" s="90">
        <v>2093147</v>
      </c>
      <c r="M39" s="78"/>
      <c r="N39" s="90">
        <v>17956378651</v>
      </c>
      <c r="O39" s="78"/>
      <c r="P39" s="90">
        <v>20267779876</v>
      </c>
      <c r="Q39" s="78"/>
      <c r="R39" s="90">
        <v>-2311401224</v>
      </c>
    </row>
    <row r="40" spans="2:18" s="2" customFormat="1" x14ac:dyDescent="0.55000000000000004">
      <c r="B40" s="2" t="s">
        <v>154</v>
      </c>
      <c r="D40" s="90">
        <v>940456</v>
      </c>
      <c r="E40" s="78"/>
      <c r="F40" s="90">
        <v>11928817259</v>
      </c>
      <c r="G40" s="78"/>
      <c r="H40" s="90">
        <v>10395646389</v>
      </c>
      <c r="I40" s="78"/>
      <c r="J40" s="90">
        <v>1533170870</v>
      </c>
      <c r="K40" s="89"/>
      <c r="L40" s="90">
        <v>940456</v>
      </c>
      <c r="M40" s="78"/>
      <c r="N40" s="90">
        <v>11928817259</v>
      </c>
      <c r="O40" s="78"/>
      <c r="P40" s="90">
        <v>15014954934</v>
      </c>
      <c r="Q40" s="78"/>
      <c r="R40" s="90">
        <v>-3086137674</v>
      </c>
    </row>
    <row r="41" spans="2:18" s="2" customFormat="1" x14ac:dyDescent="0.55000000000000004">
      <c r="B41" s="2" t="s">
        <v>130</v>
      </c>
      <c r="D41" s="90">
        <v>3173013</v>
      </c>
      <c r="E41" s="78"/>
      <c r="F41" s="90">
        <v>18700857952</v>
      </c>
      <c r="G41" s="78"/>
      <c r="H41" s="90">
        <v>17990391254</v>
      </c>
      <c r="I41" s="78"/>
      <c r="J41" s="90">
        <v>710466698</v>
      </c>
      <c r="K41" s="89"/>
      <c r="L41" s="90">
        <v>3173013</v>
      </c>
      <c r="M41" s="78"/>
      <c r="N41" s="90">
        <v>18700857952</v>
      </c>
      <c r="O41" s="78"/>
      <c r="P41" s="90">
        <v>22091092339</v>
      </c>
      <c r="Q41" s="78"/>
      <c r="R41" s="90">
        <v>-3390234386</v>
      </c>
    </row>
    <row r="42" spans="2:18" s="2" customFormat="1" x14ac:dyDescent="0.55000000000000004">
      <c r="B42" s="2" t="s">
        <v>149</v>
      </c>
      <c r="D42" s="90">
        <v>643000</v>
      </c>
      <c r="E42" s="78"/>
      <c r="F42" s="90">
        <v>37596223503</v>
      </c>
      <c r="G42" s="78"/>
      <c r="H42" s="90">
        <v>36324266944</v>
      </c>
      <c r="I42" s="78"/>
      <c r="J42" s="90">
        <v>1271956559</v>
      </c>
      <c r="K42" s="89"/>
      <c r="L42" s="90">
        <v>643000</v>
      </c>
      <c r="M42" s="78"/>
      <c r="N42" s="90">
        <v>37596223503</v>
      </c>
      <c r="O42" s="78"/>
      <c r="P42" s="90">
        <v>41828493349</v>
      </c>
      <c r="Q42" s="78"/>
      <c r="R42" s="90">
        <v>-4232269846</v>
      </c>
    </row>
    <row r="43" spans="2:18" s="2" customFormat="1" x14ac:dyDescent="0.55000000000000004">
      <c r="B43" s="2" t="s">
        <v>131</v>
      </c>
      <c r="D43" s="90">
        <v>951827</v>
      </c>
      <c r="E43" s="78"/>
      <c r="F43" s="90">
        <v>23464858007</v>
      </c>
      <c r="G43" s="78"/>
      <c r="H43" s="90">
        <v>20389826212</v>
      </c>
      <c r="I43" s="78"/>
      <c r="J43" s="90">
        <v>3075031795</v>
      </c>
      <c r="K43" s="89"/>
      <c r="L43" s="90">
        <v>951827</v>
      </c>
      <c r="M43" s="78"/>
      <c r="N43" s="90">
        <v>23464858007</v>
      </c>
      <c r="O43" s="78"/>
      <c r="P43" s="90">
        <v>28144785851</v>
      </c>
      <c r="Q43" s="78"/>
      <c r="R43" s="90">
        <v>-4679927843</v>
      </c>
    </row>
    <row r="44" spans="2:18" s="2" customFormat="1" x14ac:dyDescent="0.55000000000000004">
      <c r="B44" s="2" t="s">
        <v>17</v>
      </c>
      <c r="D44" s="90">
        <v>5822756</v>
      </c>
      <c r="E44" s="78"/>
      <c r="F44" s="90">
        <v>28824790796</v>
      </c>
      <c r="G44" s="78"/>
      <c r="H44" s="90">
        <v>28210768393</v>
      </c>
      <c r="I44" s="78"/>
      <c r="J44" s="90">
        <v>614022403</v>
      </c>
      <c r="K44" s="89"/>
      <c r="L44" s="90">
        <v>5822756</v>
      </c>
      <c r="M44" s="78"/>
      <c r="N44" s="90">
        <v>28824790796</v>
      </c>
      <c r="O44" s="78"/>
      <c r="P44" s="90">
        <v>35821089542</v>
      </c>
      <c r="Q44" s="78"/>
      <c r="R44" s="90">
        <v>-6996298745</v>
      </c>
    </row>
    <row r="45" spans="2:18" s="2" customFormat="1" x14ac:dyDescent="0.55000000000000004">
      <c r="B45" s="2" t="s">
        <v>18</v>
      </c>
      <c r="D45" s="90">
        <v>1301600</v>
      </c>
      <c r="E45" s="78"/>
      <c r="F45" s="90">
        <v>14659382588</v>
      </c>
      <c r="G45" s="78"/>
      <c r="H45" s="90">
        <v>14659382588</v>
      </c>
      <c r="I45" s="78"/>
      <c r="J45" s="90">
        <v>0</v>
      </c>
      <c r="K45" s="89"/>
      <c r="L45" s="90">
        <v>1301600</v>
      </c>
      <c r="M45" s="78"/>
      <c r="N45" s="90">
        <v>14659382588</v>
      </c>
      <c r="O45" s="78"/>
      <c r="P45" s="90">
        <v>24018483239</v>
      </c>
      <c r="Q45" s="78"/>
      <c r="R45" s="90">
        <v>-9359100650</v>
      </c>
    </row>
    <row r="46" spans="2:18" s="2" customFormat="1" x14ac:dyDescent="0.55000000000000004">
      <c r="D46" s="90"/>
      <c r="E46" s="78"/>
      <c r="F46" s="90"/>
      <c r="G46" s="78"/>
      <c r="H46" s="90"/>
      <c r="I46" s="78"/>
      <c r="J46" s="90"/>
      <c r="K46" s="89"/>
      <c r="L46" s="90"/>
      <c r="M46" s="78"/>
      <c r="N46" s="90"/>
      <c r="O46" s="78"/>
      <c r="P46" s="90"/>
      <c r="Q46" s="78"/>
      <c r="R46" s="90"/>
    </row>
    <row r="47" spans="2:18" s="43" customFormat="1" ht="30.75" customHeight="1" thickBot="1" x14ac:dyDescent="0.65">
      <c r="B47" s="87" t="s">
        <v>95</v>
      </c>
      <c r="D47" s="92">
        <f>SUM(D10:D45)</f>
        <v>68465892</v>
      </c>
      <c r="E47" s="47"/>
      <c r="F47" s="92">
        <f>SUM(F10:F46)</f>
        <v>734288960455</v>
      </c>
      <c r="G47" s="47"/>
      <c r="H47" s="92">
        <f>SUM(H10:H46)</f>
        <v>671217667451</v>
      </c>
      <c r="I47" s="47"/>
      <c r="J47" s="92">
        <f>SUM(J10:J46)</f>
        <v>63071293010</v>
      </c>
      <c r="K47" s="93"/>
      <c r="L47" s="92">
        <f>SUM(L10:L46)</f>
        <v>68465892</v>
      </c>
      <c r="M47" s="47"/>
      <c r="N47" s="92">
        <f>SUM(N10:N46)</f>
        <v>734288960455</v>
      </c>
      <c r="O47" s="47"/>
      <c r="P47" s="92">
        <f>SUM(P10:P46)</f>
        <v>738549034297</v>
      </c>
      <c r="Q47" s="47"/>
      <c r="R47" s="92">
        <f>SUM(R10:R46)</f>
        <v>-4260073829</v>
      </c>
    </row>
    <row r="48" spans="2:18" ht="21.75" thickTop="1" x14ac:dyDescent="0.55000000000000004"/>
    <row r="49" spans="10:10" ht="30" x14ac:dyDescent="0.75">
      <c r="J49" s="61">
        <v>11</v>
      </c>
    </row>
  </sheetData>
  <sortState xmlns:xlrd2="http://schemas.microsoft.com/office/spreadsheetml/2017/richdata2" ref="B10:R45">
    <sortCondition descending="1" ref="R10:R45"/>
  </sortState>
  <mergeCells count="14">
    <mergeCell ref="B2:R2"/>
    <mergeCell ref="B3:R3"/>
    <mergeCell ref="B4:R4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3622047244094499" right="0.23622047244094499" top="0.25" bottom="0.25" header="0.31496062992126" footer="0.31496062992126"/>
  <pageSetup paperSize="9" scale="51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2:AB60"/>
  <sheetViews>
    <sheetView rightToLeft="1" view="pageBreakPreview" topLeftCell="A22" zoomScale="60" zoomScaleNormal="96" workbookViewId="0">
      <selection activeCell="A57" sqref="A57:XFD60"/>
    </sheetView>
  </sheetViews>
  <sheetFormatPr defaultRowHeight="21" x14ac:dyDescent="0.55000000000000004"/>
  <cols>
    <col min="1" max="1" width="3.7109375" style="2" customWidth="1"/>
    <col min="2" max="2" width="40.140625" style="2" customWidth="1"/>
    <col min="3" max="3" width="1" style="2" customWidth="1"/>
    <col min="4" max="4" width="11.42578125" style="2" bestFit="1" customWidth="1"/>
    <col min="5" max="5" width="1" style="2" customWidth="1"/>
    <col min="6" max="6" width="17.28515625" style="2" bestFit="1" customWidth="1"/>
    <col min="7" max="7" width="1" style="2" customWidth="1"/>
    <col min="8" max="8" width="17.28515625" style="2" bestFit="1" customWidth="1"/>
    <col min="9" max="9" width="1" style="2" customWidth="1"/>
    <col min="10" max="10" width="19" style="2" customWidth="1"/>
    <col min="11" max="11" width="1" style="2" customWidth="1"/>
    <col min="12" max="12" width="12" style="2" bestFit="1" customWidth="1"/>
    <col min="13" max="13" width="1" style="2" customWidth="1"/>
    <col min="14" max="14" width="17.28515625" style="2" bestFit="1" customWidth="1"/>
    <col min="15" max="15" width="1" style="2" customWidth="1"/>
    <col min="16" max="16" width="17.28515625" style="2" bestFit="1" customWidth="1"/>
    <col min="17" max="17" width="1" style="2" customWidth="1"/>
    <col min="18" max="18" width="19.42578125" style="2" customWidth="1"/>
    <col min="19" max="19" width="1" style="2" customWidth="1"/>
    <col min="20" max="20" width="9.140625" style="2" customWidth="1"/>
    <col min="21" max="16384" width="9.140625" style="2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</row>
    <row r="3" spans="2:28" ht="30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</row>
    <row r="4" spans="2:28" ht="30" x14ac:dyDescent="0.55000000000000004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</row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203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33" t="s">
        <v>2</v>
      </c>
      <c r="D8" s="114" t="s">
        <v>58</v>
      </c>
      <c r="E8" s="114" t="s">
        <v>58</v>
      </c>
      <c r="F8" s="114" t="s">
        <v>58</v>
      </c>
      <c r="G8" s="114" t="s">
        <v>58</v>
      </c>
      <c r="H8" s="114" t="s">
        <v>58</v>
      </c>
      <c r="I8" s="114" t="s">
        <v>58</v>
      </c>
      <c r="J8" s="114" t="s">
        <v>58</v>
      </c>
      <c r="L8" s="114" t="s">
        <v>59</v>
      </c>
      <c r="M8" s="114" t="s">
        <v>59</v>
      </c>
      <c r="N8" s="114" t="s">
        <v>59</v>
      </c>
      <c r="O8" s="114" t="s">
        <v>59</v>
      </c>
      <c r="P8" s="114" t="s">
        <v>59</v>
      </c>
      <c r="Q8" s="114" t="s">
        <v>59</v>
      </c>
      <c r="R8" s="114" t="s">
        <v>59</v>
      </c>
    </row>
    <row r="9" spans="2:28" s="4" customFormat="1" ht="63" customHeight="1" x14ac:dyDescent="0.55000000000000004">
      <c r="B9" s="133" t="s">
        <v>2</v>
      </c>
      <c r="D9" s="117" t="s">
        <v>6</v>
      </c>
      <c r="E9" s="49"/>
      <c r="F9" s="117" t="s">
        <v>74</v>
      </c>
      <c r="G9" s="49"/>
      <c r="H9" s="117" t="s">
        <v>75</v>
      </c>
      <c r="I9" s="49"/>
      <c r="J9" s="117" t="s">
        <v>77</v>
      </c>
      <c r="L9" s="117" t="s">
        <v>6</v>
      </c>
      <c r="M9" s="49"/>
      <c r="N9" s="117" t="s">
        <v>74</v>
      </c>
      <c r="O9" s="49"/>
      <c r="P9" s="117" t="s">
        <v>75</v>
      </c>
      <c r="Q9" s="49"/>
      <c r="R9" s="117" t="s">
        <v>77</v>
      </c>
    </row>
    <row r="10" spans="2:28" x14ac:dyDescent="0.55000000000000004">
      <c r="B10" s="44" t="s">
        <v>122</v>
      </c>
      <c r="D10" s="9">
        <v>0</v>
      </c>
      <c r="F10" s="9">
        <v>0</v>
      </c>
      <c r="H10" s="9">
        <v>0</v>
      </c>
      <c r="J10" s="9">
        <v>0</v>
      </c>
      <c r="L10" s="9">
        <v>70347</v>
      </c>
      <c r="N10" s="9">
        <v>21977590365</v>
      </c>
      <c r="P10" s="9">
        <v>13951594325</v>
      </c>
      <c r="R10" s="9">
        <v>8025996040</v>
      </c>
    </row>
    <row r="11" spans="2:28" x14ac:dyDescent="0.55000000000000004">
      <c r="B11" s="2" t="s">
        <v>174</v>
      </c>
      <c r="D11" s="3">
        <v>0</v>
      </c>
      <c r="F11" s="3">
        <v>0</v>
      </c>
      <c r="H11" s="3">
        <v>0</v>
      </c>
      <c r="J11" s="3">
        <v>0</v>
      </c>
      <c r="L11" s="3">
        <v>1617000</v>
      </c>
      <c r="N11" s="3">
        <v>26981924297</v>
      </c>
      <c r="P11" s="3">
        <v>21707914139</v>
      </c>
      <c r="R11" s="3">
        <v>5274010158</v>
      </c>
    </row>
    <row r="12" spans="2:28" x14ac:dyDescent="0.55000000000000004">
      <c r="B12" s="2" t="s">
        <v>72</v>
      </c>
      <c r="D12" s="3">
        <v>0</v>
      </c>
      <c r="F12" s="3">
        <v>0</v>
      </c>
      <c r="H12" s="3">
        <v>0</v>
      </c>
      <c r="J12" s="3">
        <v>0</v>
      </c>
      <c r="L12" s="3">
        <v>530330</v>
      </c>
      <c r="N12" s="3">
        <v>12942134903</v>
      </c>
      <c r="P12" s="3">
        <v>9154304789</v>
      </c>
      <c r="R12" s="3">
        <v>3787830114</v>
      </c>
    </row>
    <row r="13" spans="2:28" x14ac:dyDescent="0.55000000000000004">
      <c r="B13" s="2" t="s">
        <v>123</v>
      </c>
      <c r="D13" s="3">
        <v>0</v>
      </c>
      <c r="F13" s="3">
        <v>0</v>
      </c>
      <c r="H13" s="3">
        <v>0</v>
      </c>
      <c r="J13" s="3">
        <v>0</v>
      </c>
      <c r="L13" s="3">
        <v>1156000</v>
      </c>
      <c r="N13" s="3">
        <v>18636596020</v>
      </c>
      <c r="P13" s="3">
        <v>15053495580</v>
      </c>
      <c r="R13" s="3">
        <v>3583100440</v>
      </c>
    </row>
    <row r="14" spans="2:28" x14ac:dyDescent="0.55000000000000004">
      <c r="B14" s="2" t="s">
        <v>124</v>
      </c>
      <c r="D14" s="3">
        <v>0</v>
      </c>
      <c r="F14" s="3">
        <v>0</v>
      </c>
      <c r="H14" s="3">
        <v>0</v>
      </c>
      <c r="J14" s="3">
        <v>0</v>
      </c>
      <c r="L14" s="3">
        <v>363478</v>
      </c>
      <c r="N14" s="3">
        <v>12524286700</v>
      </c>
      <c r="P14" s="3">
        <v>9769965871</v>
      </c>
      <c r="R14" s="3">
        <v>2754320829</v>
      </c>
    </row>
    <row r="15" spans="2:28" x14ac:dyDescent="0.55000000000000004">
      <c r="B15" s="2" t="s">
        <v>178</v>
      </c>
      <c r="D15" s="3">
        <v>0</v>
      </c>
      <c r="F15" s="3">
        <v>0</v>
      </c>
      <c r="H15" s="3">
        <v>0</v>
      </c>
      <c r="J15" s="3">
        <v>0</v>
      </c>
      <c r="L15" s="3">
        <v>12200000</v>
      </c>
      <c r="N15" s="3">
        <v>16217539987</v>
      </c>
      <c r="P15" s="3">
        <v>14831916878</v>
      </c>
      <c r="R15" s="3">
        <v>1385623109</v>
      </c>
    </row>
    <row r="16" spans="2:28" x14ac:dyDescent="0.55000000000000004">
      <c r="B16" s="2" t="s">
        <v>152</v>
      </c>
      <c r="D16" s="3">
        <v>0</v>
      </c>
      <c r="F16" s="3">
        <v>0</v>
      </c>
      <c r="H16" s="3">
        <v>0</v>
      </c>
      <c r="J16" s="3">
        <v>0</v>
      </c>
      <c r="L16" s="3">
        <v>1138606</v>
      </c>
      <c r="N16" s="3">
        <v>21115813585</v>
      </c>
      <c r="P16" s="3">
        <v>19732146762</v>
      </c>
      <c r="R16" s="3">
        <v>1383666823</v>
      </c>
    </row>
    <row r="17" spans="2:18" x14ac:dyDescent="0.55000000000000004">
      <c r="B17" s="2" t="s">
        <v>120</v>
      </c>
      <c r="D17" s="3">
        <v>0</v>
      </c>
      <c r="F17" s="3">
        <v>0</v>
      </c>
      <c r="H17" s="3">
        <v>0</v>
      </c>
      <c r="J17" s="3">
        <v>0</v>
      </c>
      <c r="L17" s="3">
        <v>1814680</v>
      </c>
      <c r="N17" s="3">
        <v>5790861145</v>
      </c>
      <c r="P17" s="3">
        <v>4556607584</v>
      </c>
      <c r="R17" s="3">
        <v>1234253561</v>
      </c>
    </row>
    <row r="18" spans="2:18" x14ac:dyDescent="0.55000000000000004">
      <c r="B18" s="2" t="s">
        <v>78</v>
      </c>
      <c r="D18" s="3">
        <v>0</v>
      </c>
      <c r="F18" s="3">
        <v>0</v>
      </c>
      <c r="H18" s="3">
        <v>0</v>
      </c>
      <c r="J18" s="3">
        <v>0</v>
      </c>
      <c r="L18" s="3">
        <v>231433</v>
      </c>
      <c r="N18" s="3">
        <v>8667341847</v>
      </c>
      <c r="P18" s="3">
        <v>7476819143</v>
      </c>
      <c r="R18" s="3">
        <v>1190522704</v>
      </c>
    </row>
    <row r="19" spans="2:18" x14ac:dyDescent="0.55000000000000004">
      <c r="B19" s="2" t="s">
        <v>130</v>
      </c>
      <c r="D19" s="3">
        <v>0</v>
      </c>
      <c r="F19" s="3">
        <v>0</v>
      </c>
      <c r="H19" s="3">
        <v>0</v>
      </c>
      <c r="J19" s="3">
        <v>0</v>
      </c>
      <c r="L19" s="3">
        <v>432991</v>
      </c>
      <c r="N19" s="3">
        <v>15084903323</v>
      </c>
      <c r="P19" s="3">
        <v>14107983424</v>
      </c>
      <c r="R19" s="3">
        <v>976919899</v>
      </c>
    </row>
    <row r="20" spans="2:18" x14ac:dyDescent="0.55000000000000004">
      <c r="B20" s="2" t="s">
        <v>145</v>
      </c>
      <c r="D20" s="3">
        <v>0</v>
      </c>
      <c r="F20" s="3">
        <v>0</v>
      </c>
      <c r="H20" s="3">
        <v>0</v>
      </c>
      <c r="J20" s="3">
        <v>0</v>
      </c>
      <c r="L20" s="3">
        <v>47279</v>
      </c>
      <c r="N20" s="3">
        <v>29586258537</v>
      </c>
      <c r="P20" s="3">
        <v>28809437804</v>
      </c>
      <c r="R20" s="3">
        <v>776820733</v>
      </c>
    </row>
    <row r="21" spans="2:18" x14ac:dyDescent="0.55000000000000004">
      <c r="B21" s="2" t="s">
        <v>158</v>
      </c>
      <c r="D21" s="3">
        <v>0</v>
      </c>
      <c r="F21" s="3">
        <v>0</v>
      </c>
      <c r="H21" s="3">
        <v>0</v>
      </c>
      <c r="J21" s="3">
        <v>0</v>
      </c>
      <c r="L21" s="3">
        <v>34600</v>
      </c>
      <c r="N21" s="3">
        <v>21394293599</v>
      </c>
      <c r="P21" s="3">
        <v>20719162374</v>
      </c>
      <c r="R21" s="3">
        <v>675131225</v>
      </c>
    </row>
    <row r="22" spans="2:18" x14ac:dyDescent="0.55000000000000004">
      <c r="B22" s="2" t="s">
        <v>216</v>
      </c>
      <c r="D22" s="3">
        <v>6880000</v>
      </c>
      <c r="F22" s="3">
        <v>25339524171</v>
      </c>
      <c r="H22" s="3">
        <v>24862582948</v>
      </c>
      <c r="J22" s="3">
        <v>476941223</v>
      </c>
      <c r="L22" s="3">
        <v>6880000</v>
      </c>
      <c r="N22" s="3">
        <v>25339524171</v>
      </c>
      <c r="P22" s="3">
        <v>24862582948</v>
      </c>
      <c r="R22" s="3">
        <v>476941223</v>
      </c>
    </row>
    <row r="23" spans="2:18" x14ac:dyDescent="0.55000000000000004">
      <c r="B23" s="2" t="s">
        <v>179</v>
      </c>
      <c r="D23" s="3">
        <v>0</v>
      </c>
      <c r="F23" s="3">
        <v>0</v>
      </c>
      <c r="H23" s="3">
        <v>0</v>
      </c>
      <c r="J23" s="3">
        <v>0</v>
      </c>
      <c r="L23" s="3">
        <v>70201</v>
      </c>
      <c r="N23" s="3">
        <v>7126975615</v>
      </c>
      <c r="P23" s="3">
        <v>6726446137</v>
      </c>
      <c r="R23" s="3">
        <v>400529478</v>
      </c>
    </row>
    <row r="24" spans="2:18" x14ac:dyDescent="0.55000000000000004">
      <c r="B24" s="2" t="s">
        <v>139</v>
      </c>
      <c r="D24" s="3">
        <v>609837</v>
      </c>
      <c r="F24" s="3">
        <v>11053082866</v>
      </c>
      <c r="H24" s="3">
        <v>10723851599</v>
      </c>
      <c r="J24" s="3">
        <v>329231267</v>
      </c>
      <c r="L24" s="3">
        <v>745531</v>
      </c>
      <c r="N24" s="3">
        <v>13482970455</v>
      </c>
      <c r="P24" s="3">
        <v>13087287610</v>
      </c>
      <c r="R24" s="3">
        <v>395682845</v>
      </c>
    </row>
    <row r="25" spans="2:18" x14ac:dyDescent="0.55000000000000004">
      <c r="B25" s="2" t="s">
        <v>164</v>
      </c>
      <c r="D25" s="3">
        <v>672000</v>
      </c>
      <c r="F25" s="3">
        <v>9579043736</v>
      </c>
      <c r="H25" s="3">
        <v>9239056554</v>
      </c>
      <c r="J25" s="3">
        <v>339987182</v>
      </c>
      <c r="L25" s="3">
        <v>672000</v>
      </c>
      <c r="N25" s="3">
        <v>9579043736</v>
      </c>
      <c r="P25" s="3">
        <v>9239056554</v>
      </c>
      <c r="R25" s="3">
        <v>339987182</v>
      </c>
    </row>
    <row r="26" spans="2:18" x14ac:dyDescent="0.55000000000000004">
      <c r="B26" s="2" t="s">
        <v>137</v>
      </c>
      <c r="D26" s="3">
        <v>193594</v>
      </c>
      <c r="F26" s="3">
        <v>14254187519</v>
      </c>
      <c r="H26" s="3">
        <v>13919509729</v>
      </c>
      <c r="J26" s="3">
        <v>334677790</v>
      </c>
      <c r="L26" s="3">
        <v>193594</v>
      </c>
      <c r="N26" s="3">
        <v>14254187519</v>
      </c>
      <c r="P26" s="3">
        <v>13919509729</v>
      </c>
      <c r="R26" s="3">
        <v>334677790</v>
      </c>
    </row>
    <row r="27" spans="2:18" x14ac:dyDescent="0.55000000000000004">
      <c r="B27" s="2" t="s">
        <v>147</v>
      </c>
      <c r="D27" s="3">
        <v>0</v>
      </c>
      <c r="F27" s="3">
        <v>0</v>
      </c>
      <c r="H27" s="3">
        <v>0</v>
      </c>
      <c r="J27" s="3">
        <v>0</v>
      </c>
      <c r="L27" s="3">
        <v>22200</v>
      </c>
      <c r="N27" s="3">
        <v>14098177154</v>
      </c>
      <c r="P27" s="3">
        <v>13789225832</v>
      </c>
      <c r="R27" s="3">
        <v>308951322</v>
      </c>
    </row>
    <row r="28" spans="2:18" x14ac:dyDescent="0.55000000000000004">
      <c r="B28" s="2" t="s">
        <v>129</v>
      </c>
      <c r="D28" s="3">
        <v>0</v>
      </c>
      <c r="F28" s="3">
        <v>0</v>
      </c>
      <c r="H28" s="3">
        <v>0</v>
      </c>
      <c r="J28" s="3">
        <v>0</v>
      </c>
      <c r="L28" s="3">
        <v>453479</v>
      </c>
      <c r="N28" s="3">
        <v>10827754839</v>
      </c>
      <c r="P28" s="3">
        <v>10647442494</v>
      </c>
      <c r="R28" s="3">
        <v>180312345</v>
      </c>
    </row>
    <row r="29" spans="2:18" x14ac:dyDescent="0.55000000000000004">
      <c r="B29" s="2" t="s">
        <v>146</v>
      </c>
      <c r="D29" s="3">
        <v>0</v>
      </c>
      <c r="F29" s="3">
        <v>0</v>
      </c>
      <c r="H29" s="3">
        <v>0</v>
      </c>
      <c r="J29" s="3">
        <v>0</v>
      </c>
      <c r="L29" s="3">
        <v>10000</v>
      </c>
      <c r="N29" s="3">
        <v>9803833643</v>
      </c>
      <c r="P29" s="3">
        <v>9639746887</v>
      </c>
      <c r="R29" s="3">
        <v>164086756</v>
      </c>
    </row>
    <row r="30" spans="2:18" x14ac:dyDescent="0.55000000000000004">
      <c r="B30" s="2" t="s">
        <v>156</v>
      </c>
      <c r="D30" s="3">
        <v>0</v>
      </c>
      <c r="F30" s="3">
        <v>0</v>
      </c>
      <c r="H30" s="3">
        <v>0</v>
      </c>
      <c r="J30" s="3">
        <v>0</v>
      </c>
      <c r="L30" s="3">
        <v>15200</v>
      </c>
      <c r="N30" s="3">
        <v>9277918077</v>
      </c>
      <c r="P30" s="3">
        <v>9116766995</v>
      </c>
      <c r="R30" s="3">
        <v>161151082</v>
      </c>
    </row>
    <row r="31" spans="2:18" x14ac:dyDescent="0.55000000000000004">
      <c r="B31" s="2" t="s">
        <v>133</v>
      </c>
      <c r="D31" s="3">
        <v>0</v>
      </c>
      <c r="F31" s="3">
        <v>0</v>
      </c>
      <c r="H31" s="3">
        <v>0</v>
      </c>
      <c r="J31" s="3">
        <v>0</v>
      </c>
      <c r="L31" s="3">
        <v>1664444</v>
      </c>
      <c r="N31" s="3">
        <v>4314715224</v>
      </c>
      <c r="P31" s="3">
        <v>4171096747</v>
      </c>
      <c r="R31" s="3">
        <v>143618477</v>
      </c>
    </row>
    <row r="32" spans="2:18" x14ac:dyDescent="0.55000000000000004">
      <c r="B32" s="2" t="s">
        <v>175</v>
      </c>
      <c r="D32" s="3">
        <v>0</v>
      </c>
      <c r="F32" s="3">
        <v>0</v>
      </c>
      <c r="H32" s="3">
        <v>0</v>
      </c>
      <c r="J32" s="3">
        <v>0</v>
      </c>
      <c r="L32" s="3">
        <v>13500</v>
      </c>
      <c r="N32" s="3">
        <v>8826709872</v>
      </c>
      <c r="P32" s="3">
        <v>8745884898</v>
      </c>
      <c r="R32" s="3">
        <v>80824974</v>
      </c>
    </row>
    <row r="33" spans="2:18" x14ac:dyDescent="0.55000000000000004">
      <c r="B33" s="2" t="s">
        <v>148</v>
      </c>
      <c r="D33" s="3">
        <v>0</v>
      </c>
      <c r="F33" s="3">
        <v>0</v>
      </c>
      <c r="H33" s="3">
        <v>0</v>
      </c>
      <c r="J33" s="3">
        <v>0</v>
      </c>
      <c r="L33" s="3">
        <v>12124</v>
      </c>
      <c r="N33" s="3">
        <v>7212069100</v>
      </c>
      <c r="P33" s="3">
        <v>7134131932</v>
      </c>
      <c r="R33" s="3">
        <v>77937168</v>
      </c>
    </row>
    <row r="34" spans="2:18" x14ac:dyDescent="0.55000000000000004">
      <c r="B34" s="2" t="s">
        <v>16</v>
      </c>
      <c r="D34" s="3">
        <v>0</v>
      </c>
      <c r="F34" s="3">
        <v>0</v>
      </c>
      <c r="H34" s="3">
        <v>0</v>
      </c>
      <c r="J34" s="3">
        <v>0</v>
      </c>
      <c r="L34" s="3">
        <v>414000</v>
      </c>
      <c r="N34" s="3">
        <v>8931162913</v>
      </c>
      <c r="P34" s="3">
        <v>8856269784</v>
      </c>
      <c r="R34" s="3">
        <v>74893129</v>
      </c>
    </row>
    <row r="35" spans="2:18" x14ac:dyDescent="0.55000000000000004">
      <c r="B35" s="2" t="s">
        <v>155</v>
      </c>
      <c r="D35" s="3">
        <v>0</v>
      </c>
      <c r="F35" s="3">
        <v>0</v>
      </c>
      <c r="H35" s="3">
        <v>0</v>
      </c>
      <c r="J35" s="3">
        <v>0</v>
      </c>
      <c r="L35" s="3">
        <v>8018</v>
      </c>
      <c r="N35" s="3">
        <v>8018000000</v>
      </c>
      <c r="P35" s="3">
        <v>7955237773</v>
      </c>
      <c r="R35" s="3">
        <v>62762227</v>
      </c>
    </row>
    <row r="36" spans="2:18" x14ac:dyDescent="0.55000000000000004">
      <c r="B36" s="2" t="s">
        <v>170</v>
      </c>
      <c r="D36" s="3">
        <v>0</v>
      </c>
      <c r="F36" s="3">
        <v>0</v>
      </c>
      <c r="H36" s="3">
        <v>0</v>
      </c>
      <c r="J36" s="3">
        <v>0</v>
      </c>
      <c r="L36" s="3">
        <v>15000</v>
      </c>
      <c r="N36" s="3">
        <v>15000000000</v>
      </c>
      <c r="P36" s="3">
        <v>14937494923</v>
      </c>
      <c r="R36" s="3">
        <v>62505077</v>
      </c>
    </row>
    <row r="37" spans="2:18" x14ac:dyDescent="0.55000000000000004">
      <c r="B37" s="2" t="s">
        <v>126</v>
      </c>
      <c r="D37" s="3">
        <v>0</v>
      </c>
      <c r="F37" s="3">
        <v>0</v>
      </c>
      <c r="H37" s="3">
        <v>0</v>
      </c>
      <c r="J37" s="3">
        <v>0</v>
      </c>
      <c r="L37" s="3">
        <v>620000</v>
      </c>
      <c r="N37" s="3">
        <v>4772648102</v>
      </c>
      <c r="P37" s="3">
        <v>4720942260</v>
      </c>
      <c r="R37" s="3">
        <v>51705842</v>
      </c>
    </row>
    <row r="38" spans="2:18" x14ac:dyDescent="0.55000000000000004">
      <c r="B38" s="2" t="s">
        <v>140</v>
      </c>
      <c r="D38" s="3">
        <v>0</v>
      </c>
      <c r="F38" s="3">
        <v>0</v>
      </c>
      <c r="H38" s="3">
        <v>0</v>
      </c>
      <c r="J38" s="3">
        <v>0</v>
      </c>
      <c r="L38" s="3">
        <v>2617000</v>
      </c>
      <c r="N38" s="3">
        <v>26667584066</v>
      </c>
      <c r="P38" s="3">
        <v>26627741626</v>
      </c>
      <c r="R38" s="3">
        <v>39842440</v>
      </c>
    </row>
    <row r="39" spans="2:18" x14ac:dyDescent="0.55000000000000004">
      <c r="B39" s="2" t="s">
        <v>157</v>
      </c>
      <c r="D39" s="3">
        <v>0</v>
      </c>
      <c r="F39" s="3">
        <v>0</v>
      </c>
      <c r="H39" s="3">
        <v>0</v>
      </c>
      <c r="J39" s="3">
        <v>0</v>
      </c>
      <c r="L39" s="3">
        <v>2549</v>
      </c>
      <c r="N39" s="3">
        <v>1679470412</v>
      </c>
      <c r="P39" s="3">
        <v>1655250933</v>
      </c>
      <c r="R39" s="3">
        <v>24219479</v>
      </c>
    </row>
    <row r="40" spans="2:18" x14ac:dyDescent="0.55000000000000004">
      <c r="B40" s="2" t="s">
        <v>132</v>
      </c>
      <c r="D40" s="3">
        <v>0</v>
      </c>
      <c r="F40" s="3">
        <v>0</v>
      </c>
      <c r="H40" s="3">
        <v>0</v>
      </c>
      <c r="J40" s="3">
        <v>0</v>
      </c>
      <c r="L40" s="3">
        <v>19000</v>
      </c>
      <c r="N40" s="3">
        <v>64782244</v>
      </c>
      <c r="P40" s="3">
        <v>55300989</v>
      </c>
      <c r="R40" s="3">
        <v>9481255</v>
      </c>
    </row>
    <row r="41" spans="2:18" x14ac:dyDescent="0.55000000000000004">
      <c r="B41" s="2" t="s">
        <v>171</v>
      </c>
      <c r="D41" s="3">
        <v>0</v>
      </c>
      <c r="F41" s="3">
        <v>0</v>
      </c>
      <c r="H41" s="3">
        <v>0</v>
      </c>
      <c r="J41" s="3">
        <v>0</v>
      </c>
      <c r="L41" s="3">
        <v>100</v>
      </c>
      <c r="N41" s="3">
        <v>60115104</v>
      </c>
      <c r="P41" s="3">
        <v>59569792</v>
      </c>
      <c r="R41" s="3">
        <v>545312</v>
      </c>
    </row>
    <row r="42" spans="2:18" x14ac:dyDescent="0.55000000000000004">
      <c r="B42" s="2" t="s">
        <v>198</v>
      </c>
      <c r="D42" s="3">
        <v>0</v>
      </c>
      <c r="F42" s="3">
        <v>0</v>
      </c>
      <c r="H42" s="3">
        <v>0</v>
      </c>
      <c r="J42" s="3">
        <v>0</v>
      </c>
      <c r="L42" s="3">
        <v>673000</v>
      </c>
      <c r="N42" s="3">
        <v>8579404000</v>
      </c>
      <c r="P42" s="3">
        <v>8579404000</v>
      </c>
      <c r="R42" s="3">
        <v>0</v>
      </c>
    </row>
    <row r="43" spans="2:18" x14ac:dyDescent="0.55000000000000004">
      <c r="B43" s="2" t="s">
        <v>197</v>
      </c>
      <c r="D43" s="3">
        <v>0</v>
      </c>
      <c r="F43" s="3">
        <v>0</v>
      </c>
      <c r="H43" s="3">
        <v>0</v>
      </c>
      <c r="J43" s="3">
        <v>0</v>
      </c>
      <c r="L43" s="3">
        <v>902641</v>
      </c>
      <c r="N43" s="3">
        <v>9502101807</v>
      </c>
      <c r="P43" s="3">
        <v>9502101807</v>
      </c>
      <c r="R43" s="3">
        <v>0</v>
      </c>
    </row>
    <row r="44" spans="2:18" x14ac:dyDescent="0.55000000000000004">
      <c r="B44" s="2" t="s">
        <v>15</v>
      </c>
      <c r="D44" s="3">
        <v>0</v>
      </c>
      <c r="F44" s="3">
        <v>0</v>
      </c>
      <c r="H44" s="3">
        <v>0</v>
      </c>
      <c r="J44" s="3">
        <v>0</v>
      </c>
      <c r="L44" s="3">
        <v>35846</v>
      </c>
      <c r="N44" s="3">
        <v>201681180</v>
      </c>
      <c r="P44" s="3">
        <v>202289282</v>
      </c>
      <c r="R44" s="3">
        <v>-608102</v>
      </c>
    </row>
    <row r="45" spans="2:18" x14ac:dyDescent="0.55000000000000004">
      <c r="B45" s="2" t="s">
        <v>168</v>
      </c>
      <c r="D45" s="3">
        <v>0</v>
      </c>
      <c r="F45" s="3">
        <v>0</v>
      </c>
      <c r="H45" s="3">
        <v>0</v>
      </c>
      <c r="J45" s="3">
        <v>0</v>
      </c>
      <c r="L45" s="3">
        <v>27493</v>
      </c>
      <c r="N45" s="3">
        <v>100025668</v>
      </c>
      <c r="P45" s="3">
        <v>118632295</v>
      </c>
      <c r="R45" s="3">
        <v>-18606627</v>
      </c>
    </row>
    <row r="46" spans="2:18" x14ac:dyDescent="0.55000000000000004">
      <c r="B46" s="2" t="s">
        <v>121</v>
      </c>
      <c r="D46" s="3">
        <v>0</v>
      </c>
      <c r="F46" s="3">
        <v>0</v>
      </c>
      <c r="H46" s="3">
        <v>0</v>
      </c>
      <c r="J46" s="3">
        <v>0</v>
      </c>
      <c r="L46" s="3">
        <v>332919</v>
      </c>
      <c r="N46" s="3">
        <v>3172135462</v>
      </c>
      <c r="P46" s="3">
        <v>3445065953</v>
      </c>
      <c r="R46" s="3">
        <v>-272930491</v>
      </c>
    </row>
    <row r="47" spans="2:18" x14ac:dyDescent="0.55000000000000004">
      <c r="B47" s="2" t="s">
        <v>128</v>
      </c>
      <c r="D47" s="3">
        <v>0</v>
      </c>
      <c r="F47" s="3">
        <v>0</v>
      </c>
      <c r="H47" s="3">
        <v>0</v>
      </c>
      <c r="J47" s="3">
        <v>0</v>
      </c>
      <c r="L47" s="3">
        <v>1427234</v>
      </c>
      <c r="N47" s="3">
        <v>14147178209</v>
      </c>
      <c r="P47" s="3">
        <v>14511436474</v>
      </c>
      <c r="R47" s="3">
        <v>-364258265</v>
      </c>
    </row>
    <row r="48" spans="2:18" x14ac:dyDescent="0.55000000000000004">
      <c r="B48" s="2" t="s">
        <v>125</v>
      </c>
      <c r="D48" s="3">
        <v>0</v>
      </c>
      <c r="F48" s="3">
        <v>0</v>
      </c>
      <c r="H48" s="3">
        <v>0</v>
      </c>
      <c r="J48" s="3">
        <v>0</v>
      </c>
      <c r="L48" s="3">
        <v>300000</v>
      </c>
      <c r="N48" s="3">
        <v>4945336158</v>
      </c>
      <c r="P48" s="3">
        <v>5531855395</v>
      </c>
      <c r="R48" s="3">
        <v>-586519237</v>
      </c>
    </row>
    <row r="49" spans="2:18" x14ac:dyDescent="0.55000000000000004">
      <c r="B49" s="2" t="s">
        <v>166</v>
      </c>
      <c r="D49" s="3">
        <v>0</v>
      </c>
      <c r="F49" s="3">
        <v>0</v>
      </c>
      <c r="H49" s="3">
        <v>0</v>
      </c>
      <c r="J49" s="3">
        <v>0</v>
      </c>
      <c r="L49" s="3">
        <v>700000</v>
      </c>
      <c r="N49" s="3">
        <v>9999639938</v>
      </c>
      <c r="P49" s="3">
        <v>10632254987</v>
      </c>
      <c r="R49" s="3">
        <v>-632615049</v>
      </c>
    </row>
    <row r="50" spans="2:18" x14ac:dyDescent="0.55000000000000004">
      <c r="B50" s="2" t="s">
        <v>153</v>
      </c>
      <c r="D50" s="3">
        <v>0</v>
      </c>
      <c r="F50" s="3">
        <v>0</v>
      </c>
      <c r="H50" s="3">
        <v>0</v>
      </c>
      <c r="J50" s="3">
        <v>0</v>
      </c>
      <c r="L50" s="3">
        <v>501303</v>
      </c>
      <c r="N50" s="3">
        <v>1199970865</v>
      </c>
      <c r="P50" s="3">
        <v>1849015840</v>
      </c>
      <c r="R50" s="3">
        <v>-649044975</v>
      </c>
    </row>
    <row r="51" spans="2:18" x14ac:dyDescent="0.55000000000000004">
      <c r="B51" s="2" t="s">
        <v>195</v>
      </c>
      <c r="D51" s="3">
        <v>222774</v>
      </c>
      <c r="F51" s="3">
        <v>15080642532</v>
      </c>
      <c r="H51" s="3">
        <v>16277268235</v>
      </c>
      <c r="J51" s="3">
        <v>-1196625703</v>
      </c>
      <c r="L51" s="3">
        <v>222774</v>
      </c>
      <c r="N51" s="3">
        <v>15080642532</v>
      </c>
      <c r="P51" s="3">
        <v>16277268235</v>
      </c>
      <c r="R51" s="3">
        <v>-1196625703</v>
      </c>
    </row>
    <row r="52" spans="2:18" x14ac:dyDescent="0.55000000000000004">
      <c r="B52" s="2" t="s">
        <v>165</v>
      </c>
      <c r="D52" s="3">
        <v>1165794</v>
      </c>
      <c r="F52" s="3">
        <v>22154057003</v>
      </c>
      <c r="H52" s="3">
        <v>24874316277</v>
      </c>
      <c r="J52" s="3">
        <v>-2720259274</v>
      </c>
      <c r="L52" s="3">
        <v>1165794</v>
      </c>
      <c r="N52" s="3">
        <v>22154057003</v>
      </c>
      <c r="P52" s="3">
        <v>24874316277</v>
      </c>
      <c r="R52" s="3">
        <v>-2720259274</v>
      </c>
    </row>
    <row r="53" spans="2:18" x14ac:dyDescent="0.55000000000000004">
      <c r="B53" s="2" t="s">
        <v>151</v>
      </c>
      <c r="D53" s="3">
        <v>0</v>
      </c>
      <c r="F53" s="3">
        <v>0</v>
      </c>
      <c r="H53" s="3">
        <v>0</v>
      </c>
      <c r="J53" s="3">
        <v>0</v>
      </c>
      <c r="L53" s="3">
        <v>1685776</v>
      </c>
      <c r="N53" s="3">
        <v>12930233157</v>
      </c>
      <c r="P53" s="3">
        <v>16323238110</v>
      </c>
      <c r="R53" s="3">
        <v>-3393004953</v>
      </c>
    </row>
    <row r="54" spans="2:18" x14ac:dyDescent="0.55000000000000004">
      <c r="B54" s="2" t="s">
        <v>138</v>
      </c>
      <c r="D54" s="3">
        <v>0</v>
      </c>
      <c r="F54" s="3">
        <v>0</v>
      </c>
      <c r="H54" s="3">
        <v>0</v>
      </c>
      <c r="J54" s="3">
        <v>0</v>
      </c>
      <c r="L54" s="3">
        <v>2655000</v>
      </c>
      <c r="N54" s="3">
        <v>11436309213</v>
      </c>
      <c r="P54" s="3">
        <v>14934648296</v>
      </c>
      <c r="R54" s="3">
        <v>-3498339083</v>
      </c>
    </row>
    <row r="55" spans="2:18" x14ac:dyDescent="0.55000000000000004">
      <c r="B55" s="2" t="s">
        <v>167</v>
      </c>
      <c r="D55" s="3">
        <v>0</v>
      </c>
      <c r="F55" s="3">
        <v>0</v>
      </c>
      <c r="H55" s="3">
        <v>0</v>
      </c>
      <c r="J55" s="3">
        <v>0</v>
      </c>
      <c r="L55" s="3">
        <v>401649</v>
      </c>
      <c r="N55" s="3">
        <v>17383170697</v>
      </c>
      <c r="P55" s="3">
        <v>22081131253</v>
      </c>
      <c r="R55" s="3">
        <v>-4697960556</v>
      </c>
    </row>
    <row r="56" spans="2:18" x14ac:dyDescent="0.55000000000000004">
      <c r="B56" s="2" t="s">
        <v>17</v>
      </c>
      <c r="D56" s="3">
        <v>45000</v>
      </c>
      <c r="F56" s="3">
        <v>199505836</v>
      </c>
      <c r="H56" s="3">
        <v>276836095</v>
      </c>
      <c r="J56" s="3">
        <v>-77330259</v>
      </c>
      <c r="L56" s="3">
        <v>5362500</v>
      </c>
      <c r="N56" s="3">
        <v>26491382352</v>
      </c>
      <c r="P56" s="3">
        <v>32989634580</v>
      </c>
      <c r="R56" s="3">
        <v>-6498252228</v>
      </c>
    </row>
    <row r="57" spans="2:18" x14ac:dyDescent="0.55000000000000004">
      <c r="D57" s="3"/>
      <c r="F57" s="3"/>
      <c r="H57" s="3"/>
      <c r="J57" s="3"/>
      <c r="L57" s="3"/>
      <c r="N57" s="3"/>
      <c r="P57" s="3"/>
      <c r="R57" s="3"/>
    </row>
    <row r="58" spans="2:18" ht="21.75" thickBot="1" x14ac:dyDescent="0.6">
      <c r="B58" s="31" t="s">
        <v>95</v>
      </c>
      <c r="D58" s="10"/>
      <c r="F58" s="10">
        <f>SUM(F10:F56)</f>
        <v>97660043663</v>
      </c>
      <c r="H58" s="10">
        <f>SUM(H10:H56)</f>
        <v>100173421437</v>
      </c>
      <c r="J58" s="10">
        <f>SUM(J10:J56)</f>
        <v>-2513377774</v>
      </c>
      <c r="L58" s="10">
        <f>SUM(L10:L56)</f>
        <v>50478613</v>
      </c>
      <c r="N58" s="10">
        <f>SUM(N10:N56)</f>
        <v>567580454795</v>
      </c>
      <c r="P58" s="10">
        <f>SUM(P10:P56)</f>
        <v>557670628300</v>
      </c>
      <c r="R58" s="10">
        <f>SUM(R10:R56)</f>
        <v>9909826495</v>
      </c>
    </row>
    <row r="59" spans="2:18" ht="21.75" thickTop="1" x14ac:dyDescent="0.55000000000000004"/>
    <row r="60" spans="2:18" ht="26.25" x14ac:dyDescent="0.65">
      <c r="J60" s="27">
        <v>12</v>
      </c>
    </row>
  </sheetData>
  <sortState xmlns:xlrd2="http://schemas.microsoft.com/office/spreadsheetml/2017/richdata2" ref="B10:R56">
    <sortCondition descending="1" ref="R10:R56"/>
  </sortState>
  <mergeCells count="14">
    <mergeCell ref="B3:R3"/>
    <mergeCell ref="B4:R4"/>
    <mergeCell ref="B2:R2"/>
    <mergeCell ref="L9"/>
    <mergeCell ref="N9"/>
    <mergeCell ref="P9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25" right="0.25" top="0.75" bottom="0.75" header="0.3" footer="0.3"/>
  <pageSetup paperSize="9" scale="5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2:AB25"/>
  <sheetViews>
    <sheetView rightToLeft="1" view="pageBreakPreview" topLeftCell="A4" zoomScale="60" zoomScaleNormal="100" workbookViewId="0">
      <selection activeCell="B10" sqref="B10:R21"/>
    </sheetView>
  </sheetViews>
  <sheetFormatPr defaultRowHeight="21" x14ac:dyDescent="0.6"/>
  <cols>
    <col min="1" max="1" width="3.5703125" style="1" customWidth="1"/>
    <col min="2" max="2" width="35.140625" style="72" customWidth="1"/>
    <col min="3" max="3" width="1.28515625" style="1" customWidth="1"/>
    <col min="4" max="4" width="21.28515625" style="1" bestFit="1" customWidth="1"/>
    <col min="5" max="5" width="1.28515625" style="1" customWidth="1"/>
    <col min="6" max="6" width="16.7109375" style="1" customWidth="1"/>
    <col min="7" max="7" width="1.28515625" style="1" customWidth="1"/>
    <col min="8" max="8" width="14.85546875" style="1" bestFit="1" customWidth="1"/>
    <col min="9" max="9" width="1.28515625" style="1" customWidth="1"/>
    <col min="10" max="10" width="14.28515625" style="1" bestFit="1" customWidth="1"/>
    <col min="11" max="11" width="1.28515625" style="1" customWidth="1"/>
    <col min="12" max="12" width="16.85546875" style="1" customWidth="1"/>
    <col min="13" max="13" width="1.28515625" style="1" customWidth="1"/>
    <col min="14" max="14" width="16.7109375" style="1" customWidth="1"/>
    <col min="15" max="15" width="1.28515625" style="1" customWidth="1"/>
    <col min="16" max="16" width="14.85546875" style="1" bestFit="1" customWidth="1"/>
    <col min="17" max="17" width="1.28515625" style="1" customWidth="1"/>
    <col min="18" max="18" width="14.85546875" style="1" bestFit="1" customWidth="1"/>
    <col min="19" max="19" width="1.28515625" style="1" customWidth="1"/>
    <col min="20" max="20" width="9.140625" style="1" customWidth="1"/>
    <col min="21" max="16384" width="9.140625" style="1"/>
  </cols>
  <sheetData>
    <row r="2" spans="2:28" ht="30" x14ac:dyDescent="0.6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7"/>
      <c r="R2" s="17"/>
      <c r="S2" s="17"/>
      <c r="T2" s="17"/>
      <c r="U2" s="17"/>
    </row>
    <row r="3" spans="2:28" ht="30" x14ac:dyDescent="0.6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7"/>
      <c r="R3" s="17"/>
    </row>
    <row r="4" spans="2:28" ht="30" x14ac:dyDescent="0.6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7"/>
      <c r="R4" s="17"/>
    </row>
    <row r="6" spans="2:28" s="2" customFormat="1" ht="30" x14ac:dyDescent="0.55000000000000004">
      <c r="B6" s="95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139" t="s">
        <v>136</v>
      </c>
      <c r="C7" s="139"/>
      <c r="D7" s="139"/>
      <c r="E7" s="139"/>
      <c r="F7" s="139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16" customFormat="1" x14ac:dyDescent="0.6">
      <c r="B8" s="116" t="s">
        <v>60</v>
      </c>
      <c r="D8" s="116" t="s">
        <v>58</v>
      </c>
      <c r="E8" s="116" t="s">
        <v>58</v>
      </c>
      <c r="F8" s="116" t="s">
        <v>58</v>
      </c>
      <c r="G8" s="116" t="s">
        <v>58</v>
      </c>
      <c r="H8" s="116" t="s">
        <v>58</v>
      </c>
      <c r="I8" s="116" t="s">
        <v>58</v>
      </c>
      <c r="J8" s="116" t="s">
        <v>58</v>
      </c>
      <c r="L8" s="116" t="s">
        <v>59</v>
      </c>
      <c r="M8" s="116" t="s">
        <v>59</v>
      </c>
      <c r="N8" s="116" t="s">
        <v>59</v>
      </c>
      <c r="O8" s="116" t="s">
        <v>59</v>
      </c>
      <c r="P8" s="116" t="s">
        <v>59</v>
      </c>
      <c r="Q8" s="116" t="s">
        <v>59</v>
      </c>
      <c r="R8" s="116" t="s">
        <v>59</v>
      </c>
    </row>
    <row r="9" spans="2:28" s="53" customFormat="1" ht="54" customHeight="1" x14ac:dyDescent="0.75">
      <c r="B9" s="116" t="s">
        <v>60</v>
      </c>
      <c r="D9" s="136" t="s">
        <v>83</v>
      </c>
      <c r="E9" s="100"/>
      <c r="F9" s="136" t="s">
        <v>80</v>
      </c>
      <c r="G9" s="100"/>
      <c r="H9" s="136" t="s">
        <v>81</v>
      </c>
      <c r="I9" s="100"/>
      <c r="J9" s="136" t="s">
        <v>84</v>
      </c>
      <c r="K9" s="101"/>
      <c r="L9" s="136" t="s">
        <v>83</v>
      </c>
      <c r="M9" s="100"/>
      <c r="N9" s="136" t="s">
        <v>80</v>
      </c>
      <c r="O9" s="100"/>
      <c r="P9" s="136" t="s">
        <v>81</v>
      </c>
      <c r="Q9" s="100"/>
      <c r="R9" s="136" t="s">
        <v>84</v>
      </c>
    </row>
    <row r="10" spans="2:28" s="53" customFormat="1" ht="26.25" x14ac:dyDescent="0.75">
      <c r="B10" s="98" t="s">
        <v>145</v>
      </c>
      <c r="C10" s="1"/>
      <c r="D10" s="102">
        <v>0</v>
      </c>
      <c r="E10" s="72"/>
      <c r="F10" s="86">
        <v>-3116674</v>
      </c>
      <c r="G10" s="86"/>
      <c r="H10" s="86">
        <v>0</v>
      </c>
      <c r="I10" s="86"/>
      <c r="J10" s="86">
        <v>-3116674</v>
      </c>
      <c r="K10" s="86"/>
      <c r="L10" s="86">
        <v>0</v>
      </c>
      <c r="M10" s="86"/>
      <c r="N10" s="86">
        <v>30019332</v>
      </c>
      <c r="O10" s="86"/>
      <c r="P10" s="86">
        <v>776820733</v>
      </c>
      <c r="Q10" s="86"/>
      <c r="R10" s="86">
        <v>806840065</v>
      </c>
    </row>
    <row r="11" spans="2:28" s="53" customFormat="1" ht="26.25" x14ac:dyDescent="0.75">
      <c r="B11" s="99" t="s">
        <v>141</v>
      </c>
      <c r="D11" s="103">
        <v>76734735</v>
      </c>
      <c r="E11" s="91"/>
      <c r="F11" s="86">
        <v>0</v>
      </c>
      <c r="G11" s="86"/>
      <c r="H11" s="86">
        <v>0</v>
      </c>
      <c r="I11" s="86"/>
      <c r="J11" s="86">
        <v>76734735</v>
      </c>
      <c r="K11" s="86"/>
      <c r="L11" s="86">
        <v>569271786</v>
      </c>
      <c r="M11" s="86"/>
      <c r="N11" s="86">
        <v>160091437</v>
      </c>
      <c r="O11" s="86"/>
      <c r="P11" s="86">
        <v>0</v>
      </c>
      <c r="Q11" s="86"/>
      <c r="R11" s="86">
        <v>729363223</v>
      </c>
    </row>
    <row r="12" spans="2:28" s="53" customFormat="1" ht="26.25" x14ac:dyDescent="0.75">
      <c r="B12" s="99" t="s">
        <v>158</v>
      </c>
      <c r="D12" s="86">
        <v>0</v>
      </c>
      <c r="E12" s="91"/>
      <c r="F12" s="86">
        <v>-385989</v>
      </c>
      <c r="G12" s="86"/>
      <c r="H12" s="86">
        <v>0</v>
      </c>
      <c r="I12" s="86"/>
      <c r="J12" s="86">
        <v>-385989</v>
      </c>
      <c r="K12" s="86"/>
      <c r="L12" s="86">
        <v>0</v>
      </c>
      <c r="M12" s="86"/>
      <c r="N12" s="86">
        <v>2221377</v>
      </c>
      <c r="O12" s="86"/>
      <c r="P12" s="86">
        <v>675131225</v>
      </c>
      <c r="Q12" s="86"/>
      <c r="R12" s="86">
        <v>677352602</v>
      </c>
    </row>
    <row r="13" spans="2:28" s="53" customFormat="1" ht="26.25" x14ac:dyDescent="0.75">
      <c r="B13" s="99" t="s">
        <v>147</v>
      </c>
      <c r="D13" s="103">
        <v>0</v>
      </c>
      <c r="E13" s="91"/>
      <c r="F13" s="86">
        <v>0</v>
      </c>
      <c r="G13" s="86"/>
      <c r="H13" s="86">
        <v>0</v>
      </c>
      <c r="I13" s="86"/>
      <c r="J13" s="86">
        <v>0</v>
      </c>
      <c r="K13" s="86"/>
      <c r="L13" s="86">
        <v>0</v>
      </c>
      <c r="M13" s="86"/>
      <c r="N13" s="86">
        <v>0</v>
      </c>
      <c r="O13" s="86"/>
      <c r="P13" s="86">
        <v>308951322</v>
      </c>
      <c r="Q13" s="86"/>
      <c r="R13" s="86">
        <v>308951322</v>
      </c>
    </row>
    <row r="14" spans="2:28" s="53" customFormat="1" ht="26.25" x14ac:dyDescent="0.75">
      <c r="B14" s="98" t="s">
        <v>175</v>
      </c>
      <c r="C14" s="1"/>
      <c r="D14" s="103">
        <v>0</v>
      </c>
      <c r="E14" s="91"/>
      <c r="F14" s="86">
        <v>172646309</v>
      </c>
      <c r="G14" s="86"/>
      <c r="H14" s="86">
        <v>0</v>
      </c>
      <c r="I14" s="86"/>
      <c r="J14" s="86">
        <v>172646309</v>
      </c>
      <c r="K14" s="86"/>
      <c r="L14" s="86">
        <v>0</v>
      </c>
      <c r="M14" s="86"/>
      <c r="N14" s="86">
        <v>172646309</v>
      </c>
      <c r="O14" s="86"/>
      <c r="P14" s="86">
        <v>80824974</v>
      </c>
      <c r="Q14" s="86"/>
      <c r="R14" s="86">
        <v>253471283</v>
      </c>
    </row>
    <row r="15" spans="2:28" s="53" customFormat="1" ht="26.25" x14ac:dyDescent="0.75">
      <c r="B15" s="98" t="s">
        <v>146</v>
      </c>
      <c r="C15" s="1"/>
      <c r="D15" s="102">
        <v>0</v>
      </c>
      <c r="E15" s="72"/>
      <c r="F15" s="86">
        <v>0</v>
      </c>
      <c r="G15" s="86"/>
      <c r="H15" s="86">
        <v>0</v>
      </c>
      <c r="I15" s="86"/>
      <c r="J15" s="86">
        <v>0</v>
      </c>
      <c r="K15" s="86"/>
      <c r="L15" s="86">
        <v>0</v>
      </c>
      <c r="M15" s="86"/>
      <c r="N15" s="86">
        <v>0</v>
      </c>
      <c r="O15" s="86"/>
      <c r="P15" s="86">
        <v>164086756</v>
      </c>
      <c r="Q15" s="86"/>
      <c r="R15" s="86">
        <v>164086756</v>
      </c>
    </row>
    <row r="16" spans="2:28" s="53" customFormat="1" ht="26.25" x14ac:dyDescent="0.75">
      <c r="B16" s="98" t="s">
        <v>156</v>
      </c>
      <c r="C16" s="1"/>
      <c r="D16" s="102">
        <v>0</v>
      </c>
      <c r="E16" s="72"/>
      <c r="F16" s="86">
        <v>0</v>
      </c>
      <c r="G16" s="86"/>
      <c r="H16" s="86">
        <v>0</v>
      </c>
      <c r="I16" s="86"/>
      <c r="J16" s="86">
        <v>0</v>
      </c>
      <c r="K16" s="86"/>
      <c r="L16" s="86">
        <v>0</v>
      </c>
      <c r="M16" s="86"/>
      <c r="N16" s="86">
        <v>0</v>
      </c>
      <c r="O16" s="86"/>
      <c r="P16" s="86">
        <v>161151082</v>
      </c>
      <c r="Q16" s="86"/>
      <c r="R16" s="86">
        <v>161151082</v>
      </c>
    </row>
    <row r="17" spans="2:19" s="53" customFormat="1" ht="26.25" x14ac:dyDescent="0.75">
      <c r="B17" s="99" t="s">
        <v>148</v>
      </c>
      <c r="D17" s="103">
        <v>0</v>
      </c>
      <c r="E17" s="91"/>
      <c r="F17" s="86">
        <v>0</v>
      </c>
      <c r="G17" s="86"/>
      <c r="H17" s="86">
        <v>0</v>
      </c>
      <c r="I17" s="86"/>
      <c r="J17" s="86">
        <v>0</v>
      </c>
      <c r="K17" s="86"/>
      <c r="L17" s="86">
        <v>0</v>
      </c>
      <c r="M17" s="86"/>
      <c r="N17" s="86">
        <v>0</v>
      </c>
      <c r="O17" s="86"/>
      <c r="P17" s="86">
        <v>77937168</v>
      </c>
      <c r="Q17" s="86"/>
      <c r="R17" s="86">
        <v>77937168</v>
      </c>
    </row>
    <row r="18" spans="2:19" ht="26.25" x14ac:dyDescent="0.75">
      <c r="B18" s="99" t="s">
        <v>155</v>
      </c>
      <c r="C18" s="53"/>
      <c r="D18" s="103">
        <v>0</v>
      </c>
      <c r="E18" s="91"/>
      <c r="F18" s="86">
        <v>0</v>
      </c>
      <c r="G18" s="86"/>
      <c r="H18" s="86">
        <v>0</v>
      </c>
      <c r="I18" s="86"/>
      <c r="J18" s="86">
        <v>0</v>
      </c>
      <c r="K18" s="86"/>
      <c r="L18" s="86">
        <v>0</v>
      </c>
      <c r="M18" s="86"/>
      <c r="N18" s="86">
        <v>0</v>
      </c>
      <c r="O18" s="86"/>
      <c r="P18" s="86">
        <v>62762227</v>
      </c>
      <c r="Q18" s="86"/>
      <c r="R18" s="86">
        <v>62762227</v>
      </c>
      <c r="S18" s="1">
        <v>0</v>
      </c>
    </row>
    <row r="19" spans="2:19" ht="21.75" x14ac:dyDescent="0.6">
      <c r="B19" s="98" t="s">
        <v>170</v>
      </c>
      <c r="D19" s="72">
        <v>0</v>
      </c>
      <c r="E19" s="72"/>
      <c r="F19" s="86">
        <v>0</v>
      </c>
      <c r="G19" s="86"/>
      <c r="H19" s="86">
        <v>0</v>
      </c>
      <c r="I19" s="86"/>
      <c r="J19" s="86">
        <v>0</v>
      </c>
      <c r="K19" s="86"/>
      <c r="L19" s="86">
        <v>0</v>
      </c>
      <c r="M19" s="86"/>
      <c r="N19" s="86">
        <v>0</v>
      </c>
      <c r="O19" s="86"/>
      <c r="P19" s="86">
        <v>62505077</v>
      </c>
      <c r="Q19" s="86"/>
      <c r="R19" s="86">
        <v>62505077</v>
      </c>
    </row>
    <row r="20" spans="2:19" ht="26.25" x14ac:dyDescent="0.75">
      <c r="B20" s="99" t="s">
        <v>157</v>
      </c>
      <c r="C20" s="53"/>
      <c r="D20" s="77">
        <v>0</v>
      </c>
      <c r="E20" s="91"/>
      <c r="F20" s="86">
        <v>0</v>
      </c>
      <c r="G20" s="86"/>
      <c r="H20" s="86">
        <v>0</v>
      </c>
      <c r="I20" s="86"/>
      <c r="J20" s="86">
        <v>0</v>
      </c>
      <c r="K20" s="86"/>
      <c r="L20" s="86">
        <v>0</v>
      </c>
      <c r="M20" s="86"/>
      <c r="N20" s="86">
        <v>0</v>
      </c>
      <c r="O20" s="86"/>
      <c r="P20" s="86">
        <v>24219479</v>
      </c>
      <c r="Q20" s="86"/>
      <c r="R20" s="86">
        <v>24219479</v>
      </c>
    </row>
    <row r="21" spans="2:19" ht="26.25" x14ac:dyDescent="0.75">
      <c r="B21" s="99" t="s">
        <v>171</v>
      </c>
      <c r="C21" s="53"/>
      <c r="D21" s="77">
        <v>0</v>
      </c>
      <c r="E21" s="91"/>
      <c r="F21" s="86">
        <v>0</v>
      </c>
      <c r="G21" s="86"/>
      <c r="H21" s="86">
        <v>0</v>
      </c>
      <c r="I21" s="86"/>
      <c r="J21" s="86">
        <v>0</v>
      </c>
      <c r="K21" s="86"/>
      <c r="L21" s="86">
        <v>0</v>
      </c>
      <c r="M21" s="86"/>
      <c r="N21" s="86">
        <v>0</v>
      </c>
      <c r="O21" s="86"/>
      <c r="P21" s="86">
        <v>545312</v>
      </c>
      <c r="Q21" s="86"/>
      <c r="R21" s="86">
        <v>545312</v>
      </c>
    </row>
    <row r="22" spans="2:19" ht="26.25" x14ac:dyDescent="0.75">
      <c r="B22" s="96"/>
      <c r="C22" s="53"/>
      <c r="D22" s="77"/>
      <c r="E22" s="91"/>
      <c r="F22" s="86"/>
      <c r="G22" s="86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2:19" ht="27" thickBot="1" x14ac:dyDescent="0.8">
      <c r="B23" s="97" t="s">
        <v>95</v>
      </c>
      <c r="D23" s="74">
        <f>SUM(D10:D21)</f>
        <v>76734735</v>
      </c>
      <c r="E23" s="91"/>
      <c r="F23" s="74">
        <f t="shared" ref="F23:L23" si="0">SUM(F10:F21)</f>
        <v>169143646</v>
      </c>
      <c r="G23" s="86"/>
      <c r="H23" s="74">
        <f t="shared" si="0"/>
        <v>0</v>
      </c>
      <c r="I23" s="86"/>
      <c r="J23" s="74">
        <f t="shared" si="0"/>
        <v>245878381</v>
      </c>
      <c r="K23" s="86"/>
      <c r="L23" s="74">
        <f t="shared" si="0"/>
        <v>569271786</v>
      </c>
      <c r="M23" s="86"/>
      <c r="N23" s="74">
        <f>SUM(N10:N21)</f>
        <v>364978455</v>
      </c>
      <c r="O23" s="86"/>
      <c r="P23" s="74">
        <f>SUM(P10:P21)</f>
        <v>2394935355</v>
      </c>
      <c r="Q23" s="86"/>
      <c r="R23" s="74">
        <f>SUM(R10:R21)</f>
        <v>3329185596</v>
      </c>
    </row>
    <row r="24" spans="2:19" ht="27" thickTop="1" x14ac:dyDescent="0.75">
      <c r="D24" s="86"/>
      <c r="E24" s="91"/>
      <c r="G24" s="86"/>
      <c r="I24" s="86"/>
      <c r="K24" s="86"/>
      <c r="M24" s="86"/>
      <c r="O24" s="86"/>
      <c r="Q24" s="86"/>
    </row>
    <row r="25" spans="2:19" ht="30" x14ac:dyDescent="0.75">
      <c r="J25" s="56">
        <v>13</v>
      </c>
    </row>
  </sheetData>
  <sortState xmlns:xlrd2="http://schemas.microsoft.com/office/spreadsheetml/2017/richdata2" ref="B10:R21">
    <sortCondition descending="1" ref="R10:R21"/>
  </sortState>
  <mergeCells count="15">
    <mergeCell ref="B2:P2"/>
    <mergeCell ref="B3:P3"/>
    <mergeCell ref="B4:P4"/>
    <mergeCell ref="L9"/>
    <mergeCell ref="N9"/>
    <mergeCell ref="P9"/>
    <mergeCell ref="B7:F7"/>
    <mergeCell ref="R9"/>
    <mergeCell ref="L8:R8"/>
    <mergeCell ref="B8:B9"/>
    <mergeCell ref="D9"/>
    <mergeCell ref="F9"/>
    <mergeCell ref="H9"/>
    <mergeCell ref="J9"/>
    <mergeCell ref="D8:J8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2:AB16"/>
  <sheetViews>
    <sheetView rightToLeft="1" view="pageBreakPreview" zoomScale="60" zoomScaleNormal="100" workbookViewId="0">
      <selection activeCell="D12" sqref="D12"/>
    </sheetView>
  </sheetViews>
  <sheetFormatPr defaultRowHeight="21.75" customHeight="1" x14ac:dyDescent="0.55000000000000004"/>
  <cols>
    <col min="1" max="1" width="3" style="2" customWidth="1"/>
    <col min="2" max="2" width="20.7109375" style="2" bestFit="1" customWidth="1"/>
    <col min="3" max="3" width="1" style="2" customWidth="1"/>
    <col min="4" max="4" width="27.85546875" style="2" customWidth="1"/>
    <col min="5" max="5" width="1" style="2" customWidth="1"/>
    <col min="6" max="6" width="19.140625" style="2" customWidth="1"/>
    <col min="7" max="7" width="1" style="2" customWidth="1"/>
    <col min="8" max="8" width="18.28515625" style="2" customWidth="1"/>
    <col min="9" max="9" width="1" style="2" customWidth="1"/>
    <col min="10" max="10" width="21.7109375" style="2" customWidth="1"/>
    <col min="11" max="11" width="1" style="2" customWidth="1"/>
    <col min="12" max="12" width="17.5703125" style="2" customWidth="1"/>
    <col min="13" max="13" width="1" style="2" customWidth="1"/>
    <col min="14" max="14" width="9.140625" style="2" customWidth="1"/>
    <col min="15" max="16384" width="9.140625" style="2"/>
  </cols>
  <sheetData>
    <row r="2" spans="2:28" ht="27" customHeight="1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</row>
    <row r="3" spans="2:28" ht="27" customHeight="1" x14ac:dyDescent="0.55000000000000004">
      <c r="B3" s="114" t="s">
        <v>56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</row>
    <row r="4" spans="2:28" ht="27" customHeight="1" x14ac:dyDescent="0.55000000000000004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</row>
    <row r="5" spans="2:28" ht="73.5" customHeight="1" x14ac:dyDescent="0.55000000000000004"/>
    <row r="6" spans="2:28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30" x14ac:dyDescent="0.55000000000000004">
      <c r="B7" s="14" t="s">
        <v>119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4" customFormat="1" ht="21.75" customHeight="1" x14ac:dyDescent="0.55000000000000004">
      <c r="B9" s="118" t="s">
        <v>85</v>
      </c>
      <c r="C9" s="118" t="s">
        <v>85</v>
      </c>
      <c r="D9" s="118" t="s">
        <v>85</v>
      </c>
      <c r="F9" s="118" t="s">
        <v>58</v>
      </c>
      <c r="G9" s="118" t="s">
        <v>58</v>
      </c>
      <c r="H9" s="118" t="s">
        <v>58</v>
      </c>
      <c r="J9" s="118" t="s">
        <v>59</v>
      </c>
      <c r="K9" s="118" t="s">
        <v>59</v>
      </c>
      <c r="L9" s="118" t="s">
        <v>59</v>
      </c>
    </row>
    <row r="10" spans="2:28" s="43" customFormat="1" ht="50.25" customHeight="1" x14ac:dyDescent="0.6">
      <c r="B10" s="137" t="s">
        <v>86</v>
      </c>
      <c r="D10" s="137" t="s">
        <v>43</v>
      </c>
      <c r="F10" s="137" t="s">
        <v>87</v>
      </c>
      <c r="H10" s="137" t="s">
        <v>88</v>
      </c>
      <c r="J10" s="137" t="s">
        <v>87</v>
      </c>
      <c r="L10" s="137" t="s">
        <v>88</v>
      </c>
    </row>
    <row r="11" spans="2:28" s="4" customFormat="1" ht="21.75" customHeight="1" x14ac:dyDescent="0.55000000000000004">
      <c r="B11" s="49" t="s">
        <v>50</v>
      </c>
      <c r="D11" s="49" t="s">
        <v>51</v>
      </c>
      <c r="F11" s="71">
        <v>6165</v>
      </c>
      <c r="H11" s="49" t="s">
        <v>65</v>
      </c>
      <c r="J11" s="71">
        <v>40512229</v>
      </c>
      <c r="L11" s="49" t="s">
        <v>65</v>
      </c>
    </row>
    <row r="12" spans="2:28" s="4" customFormat="1" ht="21.75" customHeight="1" x14ac:dyDescent="0.55000000000000004">
      <c r="B12" s="148" t="s">
        <v>209</v>
      </c>
      <c r="D12" s="148" t="s">
        <v>210</v>
      </c>
      <c r="F12" s="149">
        <v>7704593</v>
      </c>
      <c r="H12" s="148" t="s">
        <v>65</v>
      </c>
      <c r="J12" s="149">
        <v>7704593</v>
      </c>
      <c r="L12" s="148"/>
    </row>
    <row r="13" spans="2:28" s="4" customFormat="1" ht="21.75" customHeight="1" x14ac:dyDescent="0.55000000000000004">
      <c r="B13" s="4" t="s">
        <v>53</v>
      </c>
      <c r="D13" s="4" t="s">
        <v>54</v>
      </c>
      <c r="F13" s="68">
        <v>1451</v>
      </c>
      <c r="H13" s="4" t="s">
        <v>65</v>
      </c>
      <c r="J13" s="68">
        <v>4331602</v>
      </c>
      <c r="L13" s="4" t="s">
        <v>65</v>
      </c>
    </row>
    <row r="14" spans="2:28" ht="21.75" customHeight="1" thickBot="1" x14ac:dyDescent="0.6">
      <c r="B14" s="140" t="s">
        <v>95</v>
      </c>
      <c r="C14" s="140"/>
      <c r="D14" s="140"/>
      <c r="F14" s="74">
        <f>SUM(F11:F13)</f>
        <v>7712209</v>
      </c>
      <c r="H14" s="31"/>
      <c r="J14" s="74">
        <f>SUM(J11:J13)</f>
        <v>52548424</v>
      </c>
      <c r="L14" s="31"/>
    </row>
    <row r="15" spans="2:28" ht="21.75" customHeight="1" thickTop="1" x14ac:dyDescent="0.55000000000000004"/>
    <row r="16" spans="2:28" ht="30" x14ac:dyDescent="0.75">
      <c r="F16" s="59">
        <v>14</v>
      </c>
    </row>
  </sheetData>
  <sortState xmlns:xlrd2="http://schemas.microsoft.com/office/spreadsheetml/2017/richdata2" ref="B11:J13">
    <sortCondition descending="1" ref="J11:J13"/>
  </sortState>
  <mergeCells count="13">
    <mergeCell ref="B2:L2"/>
    <mergeCell ref="B3:L3"/>
    <mergeCell ref="B4:L4"/>
    <mergeCell ref="B14:D14"/>
    <mergeCell ref="J10"/>
    <mergeCell ref="L10"/>
    <mergeCell ref="J9:L9"/>
    <mergeCell ref="B10"/>
    <mergeCell ref="D10"/>
    <mergeCell ref="B9:D9"/>
    <mergeCell ref="F10"/>
    <mergeCell ref="H10"/>
    <mergeCell ref="F9:H9"/>
  </mergeCells>
  <printOptions horizontalCentered="1" verticalCentered="1"/>
  <pageMargins left="0.7" right="0.7" top="0.75" bottom="0.75" header="0.3" footer="0.3"/>
  <pageSetup paperSize="9" scale="98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2:AB19"/>
  <sheetViews>
    <sheetView rightToLeft="1" view="pageBreakPreview" zoomScale="60" zoomScaleNormal="100" workbookViewId="0">
      <selection activeCell="B11" sqref="B11:T14"/>
    </sheetView>
  </sheetViews>
  <sheetFormatPr defaultRowHeight="21" x14ac:dyDescent="0.25"/>
  <cols>
    <col min="1" max="1" width="2.7109375" style="33" customWidth="1"/>
    <col min="2" max="2" width="32.42578125" style="33" customWidth="1"/>
    <col min="3" max="3" width="1" style="33" customWidth="1"/>
    <col min="4" max="4" width="14.85546875" style="33" bestFit="1" customWidth="1"/>
    <col min="5" max="5" width="1" style="33" customWidth="1"/>
    <col min="6" max="6" width="11.7109375" style="33" customWidth="1"/>
    <col min="7" max="7" width="1" style="33" customWidth="1"/>
    <col min="8" max="8" width="10.42578125" style="33" bestFit="1" customWidth="1"/>
    <col min="9" max="9" width="1" style="33" customWidth="1"/>
    <col min="10" max="10" width="12.42578125" style="33" bestFit="1" customWidth="1"/>
    <col min="11" max="11" width="1" style="33" customWidth="1"/>
    <col min="12" max="12" width="10.5703125" style="33" customWidth="1"/>
    <col min="13" max="13" width="1" style="33" customWidth="1"/>
    <col min="14" max="14" width="12.140625" style="33" customWidth="1"/>
    <col min="15" max="15" width="1" style="33" customWidth="1"/>
    <col min="16" max="16" width="13.28515625" style="33" bestFit="1" customWidth="1"/>
    <col min="17" max="17" width="1" style="33" customWidth="1"/>
    <col min="18" max="18" width="11.28515625" style="33" customWidth="1"/>
    <col min="19" max="19" width="1" style="33" customWidth="1"/>
    <col min="20" max="20" width="13.28515625" style="33" bestFit="1" customWidth="1"/>
    <col min="21" max="21" width="1" style="33" customWidth="1"/>
    <col min="22" max="22" width="9.140625" style="33" customWidth="1"/>
    <col min="23" max="16384" width="9.140625" style="33"/>
  </cols>
  <sheetData>
    <row r="2" spans="2:28" ht="30" x14ac:dyDescent="0.25">
      <c r="B2" s="142" t="s">
        <v>0</v>
      </c>
      <c r="C2" s="142"/>
      <c r="D2" s="142"/>
      <c r="E2" s="142"/>
      <c r="F2" s="142"/>
      <c r="G2" s="142"/>
      <c r="H2" s="142"/>
      <c r="I2" s="142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2:28" ht="30" x14ac:dyDescent="0.25">
      <c r="B3" s="142" t="s">
        <v>56</v>
      </c>
      <c r="C3" s="142"/>
      <c r="D3" s="142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</row>
    <row r="4" spans="2:28" ht="30" x14ac:dyDescent="0.25">
      <c r="B4" s="142" t="s">
        <v>212</v>
      </c>
      <c r="C4" s="142"/>
      <c r="D4" s="142"/>
      <c r="E4" s="142"/>
      <c r="F4" s="142"/>
      <c r="G4" s="142"/>
      <c r="H4" s="142"/>
      <c r="I4" s="142"/>
      <c r="J4" s="142"/>
      <c r="K4" s="142"/>
      <c r="L4" s="142"/>
      <c r="M4" s="142"/>
      <c r="N4" s="142"/>
      <c r="O4" s="142"/>
      <c r="P4" s="142"/>
      <c r="Q4" s="142"/>
      <c r="R4" s="142"/>
      <c r="S4" s="142"/>
      <c r="T4" s="142"/>
    </row>
    <row r="5" spans="2:28" s="34" customFormat="1" ht="87" customHeight="1" x14ac:dyDescent="0.25"/>
    <row r="6" spans="2:28" s="2" customFormat="1" ht="30" x14ac:dyDescent="0.55000000000000004">
      <c r="B6" s="14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s="2" customFormat="1" ht="30" x14ac:dyDescent="0.55000000000000004">
      <c r="B7" s="70" t="s">
        <v>135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2:28" s="2" customFormat="1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s="34" customFormat="1" x14ac:dyDescent="0.25">
      <c r="B9" s="141" t="s">
        <v>57</v>
      </c>
      <c r="C9" s="141" t="s">
        <v>57</v>
      </c>
      <c r="D9" s="141" t="s">
        <v>57</v>
      </c>
      <c r="E9" s="141" t="s">
        <v>57</v>
      </c>
      <c r="F9" s="141" t="s">
        <v>57</v>
      </c>
      <c r="G9" s="141" t="s">
        <v>57</v>
      </c>
      <c r="H9" s="141" t="s">
        <v>57</v>
      </c>
      <c r="J9" s="141" t="s">
        <v>58</v>
      </c>
      <c r="K9" s="141" t="s">
        <v>58</v>
      </c>
      <c r="L9" s="141" t="s">
        <v>58</v>
      </c>
      <c r="M9" s="141" t="s">
        <v>58</v>
      </c>
      <c r="N9" s="141" t="s">
        <v>58</v>
      </c>
      <c r="P9" s="141" t="s">
        <v>59</v>
      </c>
      <c r="Q9" s="141" t="s">
        <v>59</v>
      </c>
      <c r="R9" s="141" t="s">
        <v>59</v>
      </c>
      <c r="S9" s="141" t="s">
        <v>59</v>
      </c>
      <c r="T9" s="141" t="s">
        <v>59</v>
      </c>
    </row>
    <row r="10" spans="2:28" s="36" customFormat="1" ht="60" customHeight="1" x14ac:dyDescent="0.25">
      <c r="B10" s="144" t="s">
        <v>60</v>
      </c>
      <c r="C10" s="39"/>
      <c r="D10" s="144" t="s">
        <v>61</v>
      </c>
      <c r="E10" s="39"/>
      <c r="F10" s="144" t="s">
        <v>29</v>
      </c>
      <c r="G10" s="39"/>
      <c r="H10" s="144" t="s">
        <v>30</v>
      </c>
      <c r="J10" s="144" t="s">
        <v>62</v>
      </c>
      <c r="K10" s="39"/>
      <c r="L10" s="144" t="s">
        <v>63</v>
      </c>
      <c r="M10" s="39"/>
      <c r="N10" s="144" t="s">
        <v>64</v>
      </c>
      <c r="P10" s="144" t="s">
        <v>62</v>
      </c>
      <c r="Q10" s="39"/>
      <c r="R10" s="144" t="s">
        <v>63</v>
      </c>
      <c r="S10" s="39"/>
      <c r="T10" s="144" t="s">
        <v>64</v>
      </c>
    </row>
    <row r="11" spans="2:28" s="34" customFormat="1" x14ac:dyDescent="0.25">
      <c r="B11" s="110" t="s">
        <v>141</v>
      </c>
      <c r="D11" s="35" t="s">
        <v>65</v>
      </c>
      <c r="F11" s="34" t="s">
        <v>144</v>
      </c>
      <c r="H11" s="35">
        <v>18</v>
      </c>
      <c r="J11" s="37">
        <v>76734735</v>
      </c>
      <c r="K11" s="38"/>
      <c r="L11" s="37" t="s">
        <v>65</v>
      </c>
      <c r="M11" s="38"/>
      <c r="N11" s="37">
        <v>76734735</v>
      </c>
      <c r="O11" s="38"/>
      <c r="P11" s="37">
        <v>569271786</v>
      </c>
      <c r="Q11" s="38"/>
      <c r="R11" s="37" t="s">
        <v>65</v>
      </c>
      <c r="S11" s="38"/>
      <c r="T11" s="37">
        <v>569271786</v>
      </c>
    </row>
    <row r="12" spans="2:28" s="34" customFormat="1" x14ac:dyDescent="0.25">
      <c r="B12" s="110" t="s">
        <v>50</v>
      </c>
      <c r="D12" s="35">
        <v>27</v>
      </c>
      <c r="F12" s="34" t="s">
        <v>65</v>
      </c>
      <c r="H12" s="35">
        <v>0</v>
      </c>
      <c r="J12" s="37">
        <v>6165</v>
      </c>
      <c r="K12" s="38"/>
      <c r="L12" s="37">
        <v>0</v>
      </c>
      <c r="M12" s="38"/>
      <c r="N12" s="37">
        <v>6165</v>
      </c>
      <c r="O12" s="38"/>
      <c r="P12" s="37">
        <v>40512229</v>
      </c>
      <c r="Q12" s="38"/>
      <c r="R12" s="37">
        <v>0</v>
      </c>
      <c r="S12" s="38"/>
      <c r="T12" s="37">
        <v>40512229</v>
      </c>
    </row>
    <row r="13" spans="2:28" s="34" customFormat="1" x14ac:dyDescent="0.25">
      <c r="B13" s="111" t="s">
        <v>209</v>
      </c>
      <c r="D13" s="35">
        <v>30</v>
      </c>
      <c r="F13" s="34" t="s">
        <v>65</v>
      </c>
      <c r="H13" s="35">
        <v>0</v>
      </c>
      <c r="J13" s="37">
        <v>7704593</v>
      </c>
      <c r="K13" s="38"/>
      <c r="L13" s="37">
        <v>0</v>
      </c>
      <c r="M13" s="38"/>
      <c r="N13" s="37">
        <v>7704593</v>
      </c>
      <c r="O13" s="38"/>
      <c r="P13" s="37">
        <v>7704593</v>
      </c>
      <c r="Q13" s="38"/>
      <c r="R13" s="37">
        <v>0</v>
      </c>
      <c r="S13" s="38"/>
      <c r="T13" s="37">
        <v>7704593</v>
      </c>
    </row>
    <row r="14" spans="2:28" s="34" customFormat="1" x14ac:dyDescent="0.25">
      <c r="B14" s="111" t="s">
        <v>53</v>
      </c>
      <c r="D14" s="35">
        <v>17</v>
      </c>
      <c r="F14" s="34" t="s">
        <v>65</v>
      </c>
      <c r="H14" s="35">
        <v>0</v>
      </c>
      <c r="J14" s="37">
        <v>1451</v>
      </c>
      <c r="K14" s="38"/>
      <c r="L14" s="37">
        <v>0</v>
      </c>
      <c r="M14" s="38"/>
      <c r="N14" s="37">
        <v>1451</v>
      </c>
      <c r="O14" s="38"/>
      <c r="P14" s="37">
        <v>4331602</v>
      </c>
      <c r="Q14" s="38"/>
      <c r="R14" s="37">
        <v>0</v>
      </c>
      <c r="S14" s="38"/>
      <c r="T14" s="37">
        <v>4331602</v>
      </c>
    </row>
    <row r="15" spans="2:28" s="34" customFormat="1" x14ac:dyDescent="0.25">
      <c r="D15" s="35"/>
      <c r="H15" s="35"/>
      <c r="J15" s="37"/>
      <c r="K15" s="38"/>
      <c r="L15" s="37"/>
      <c r="M15" s="38"/>
      <c r="N15" s="37"/>
      <c r="O15" s="38"/>
      <c r="P15" s="37"/>
      <c r="Q15" s="38"/>
      <c r="R15" s="37"/>
      <c r="S15" s="38"/>
      <c r="T15" s="37"/>
    </row>
    <row r="16" spans="2:28" s="34" customFormat="1" ht="21.75" thickBot="1" x14ac:dyDescent="0.3">
      <c r="B16" s="143" t="s">
        <v>95</v>
      </c>
      <c r="C16" s="143"/>
      <c r="D16" s="143"/>
      <c r="E16" s="143"/>
      <c r="F16" s="143"/>
      <c r="G16" s="143"/>
      <c r="H16" s="143"/>
      <c r="J16" s="41">
        <f>SUM(J11:J14)</f>
        <v>84446944</v>
      </c>
      <c r="L16" s="69">
        <f>SUM(L11:L13)</f>
        <v>0</v>
      </c>
      <c r="N16" s="41">
        <f>SUM(N11:N14)</f>
        <v>84446944</v>
      </c>
      <c r="P16" s="41">
        <f>SUM(P11:P14)</f>
        <v>621820210</v>
      </c>
      <c r="R16" s="69">
        <f>SUM(R11:R13)</f>
        <v>0</v>
      </c>
      <c r="T16" s="41">
        <f>SUM(T11:T14)</f>
        <v>621820210</v>
      </c>
    </row>
    <row r="17" spans="10:10" ht="21.75" thickTop="1" x14ac:dyDescent="0.25"/>
    <row r="19" spans="10:10" ht="30" x14ac:dyDescent="0.25">
      <c r="J19" s="63">
        <v>15</v>
      </c>
    </row>
  </sheetData>
  <sortState xmlns:xlrd2="http://schemas.microsoft.com/office/spreadsheetml/2017/richdata2" ref="B11:T14">
    <sortCondition descending="1" ref="T11:T14"/>
  </sortState>
  <mergeCells count="17">
    <mergeCell ref="H10"/>
    <mergeCell ref="B9:H9"/>
    <mergeCell ref="B2:T2"/>
    <mergeCell ref="B3:T3"/>
    <mergeCell ref="B4:T4"/>
    <mergeCell ref="B16:H16"/>
    <mergeCell ref="R10"/>
    <mergeCell ref="T10"/>
    <mergeCell ref="P9:T9"/>
    <mergeCell ref="J10"/>
    <mergeCell ref="L10"/>
    <mergeCell ref="N10"/>
    <mergeCell ref="J9:N9"/>
    <mergeCell ref="P10"/>
    <mergeCell ref="B10"/>
    <mergeCell ref="D10"/>
    <mergeCell ref="F10"/>
  </mergeCells>
  <printOptions horizontalCentered="1" verticalCentered="1"/>
  <pageMargins left="0.7" right="0.7" top="0.75" bottom="0.75" header="0.3" footer="0.3"/>
  <pageSetup paperSize="9" scale="85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2:AB19"/>
  <sheetViews>
    <sheetView rightToLeft="1" tabSelected="1" view="pageBreakPreview" topLeftCell="A4" zoomScale="60" zoomScaleNormal="85" workbookViewId="0">
      <selection activeCell="B17" sqref="B17"/>
    </sheetView>
  </sheetViews>
  <sheetFormatPr defaultRowHeight="21" x14ac:dyDescent="0.55000000000000004"/>
  <cols>
    <col min="1" max="1" width="3" style="2" customWidth="1"/>
    <col min="2" max="2" width="58.42578125" style="2" customWidth="1"/>
    <col min="3" max="3" width="1" style="2" customWidth="1"/>
    <col min="4" max="4" width="17.5703125" style="2" customWidth="1"/>
    <col min="5" max="5" width="1" style="2" customWidth="1"/>
    <col min="6" max="6" width="17" style="2" customWidth="1"/>
    <col min="7" max="7" width="1" style="2" customWidth="1"/>
    <col min="8" max="8" width="9.140625" style="2" customWidth="1"/>
    <col min="9" max="16384" width="9.140625" style="2"/>
  </cols>
  <sheetData>
    <row r="2" spans="2:28" ht="30" x14ac:dyDescent="0.55000000000000004">
      <c r="B2" s="114" t="s">
        <v>0</v>
      </c>
      <c r="C2" s="114"/>
      <c r="D2" s="114"/>
      <c r="E2" s="114"/>
      <c r="F2" s="114"/>
    </row>
    <row r="3" spans="2:28" ht="30" x14ac:dyDescent="0.55000000000000004">
      <c r="B3" s="114" t="s">
        <v>56</v>
      </c>
      <c r="C3" s="114"/>
      <c r="D3" s="114"/>
      <c r="E3" s="114"/>
      <c r="F3" s="114"/>
    </row>
    <row r="4" spans="2:28" ht="30" x14ac:dyDescent="0.55000000000000004">
      <c r="B4" s="114" t="s">
        <v>212</v>
      </c>
      <c r="C4" s="114"/>
      <c r="D4" s="114"/>
      <c r="E4" s="114"/>
      <c r="F4" s="114"/>
    </row>
    <row r="5" spans="2:28" ht="125.25" customHeight="1" x14ac:dyDescent="0.55000000000000004"/>
    <row r="6" spans="2:28" s="26" customFormat="1" ht="24" x14ac:dyDescent="0.6">
      <c r="B6" s="64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</row>
    <row r="7" spans="2:28" s="26" customFormat="1" ht="24" x14ac:dyDescent="0.6">
      <c r="B7" s="64" t="s">
        <v>134</v>
      </c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  <c r="V7" s="65"/>
      <c r="W7" s="65"/>
      <c r="X7" s="65"/>
      <c r="Y7" s="65"/>
      <c r="Z7" s="65"/>
      <c r="AA7" s="65"/>
      <c r="AB7" s="65"/>
    </row>
    <row r="8" spans="2:28" ht="30" x14ac:dyDescent="0.55000000000000004">
      <c r="B8" s="14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</row>
    <row r="9" spans="2:28" ht="30" x14ac:dyDescent="0.55000000000000004">
      <c r="B9" s="133" t="s">
        <v>89</v>
      </c>
      <c r="D9" s="114" t="s">
        <v>58</v>
      </c>
      <c r="F9" s="114" t="s">
        <v>213</v>
      </c>
    </row>
    <row r="10" spans="2:28" ht="30" x14ac:dyDescent="0.55000000000000004">
      <c r="B10" s="146" t="s">
        <v>89</v>
      </c>
      <c r="D10" s="147" t="s">
        <v>46</v>
      </c>
      <c r="F10" s="147" t="s">
        <v>46</v>
      </c>
    </row>
    <row r="11" spans="2:28" ht="26.25" x14ac:dyDescent="0.65">
      <c r="B11" s="27" t="s">
        <v>89</v>
      </c>
      <c r="C11" s="27"/>
      <c r="D11" s="104">
        <v>24346451</v>
      </c>
      <c r="E11" s="105"/>
      <c r="F11" s="104">
        <v>245957687</v>
      </c>
    </row>
    <row r="12" spans="2:28" ht="26.25" x14ac:dyDescent="0.65">
      <c r="B12" s="27" t="s">
        <v>91</v>
      </c>
      <c r="C12" s="27"/>
      <c r="D12" s="104">
        <v>18089704</v>
      </c>
      <c r="E12" s="105"/>
      <c r="F12" s="104">
        <v>118395003</v>
      </c>
    </row>
    <row r="13" spans="2:28" ht="26.25" hidden="1" x14ac:dyDescent="0.65">
      <c r="B13" s="27" t="s">
        <v>90</v>
      </c>
      <c r="C13" s="27"/>
      <c r="D13" s="104">
        <v>0</v>
      </c>
      <c r="E13" s="105"/>
      <c r="F13" s="104">
        <v>0</v>
      </c>
    </row>
    <row r="14" spans="2:28" ht="26.25" x14ac:dyDescent="0.65">
      <c r="B14" s="27"/>
      <c r="C14" s="27"/>
      <c r="D14" s="104"/>
      <c r="E14" s="105"/>
      <c r="F14" s="104"/>
    </row>
    <row r="15" spans="2:28" ht="27" thickBot="1" x14ac:dyDescent="0.7">
      <c r="B15" s="106" t="s">
        <v>95</v>
      </c>
      <c r="C15" s="27"/>
      <c r="D15" s="107">
        <f>SUM(D11:D13)</f>
        <v>42436155</v>
      </c>
      <c r="E15" s="105"/>
      <c r="F15" s="107">
        <f>SUM(F11:F13)</f>
        <v>364352690</v>
      </c>
    </row>
    <row r="16" spans="2:28" ht="21.75" thickTop="1" x14ac:dyDescent="0.55000000000000004"/>
    <row r="17" spans="1:6" ht="85.5" customHeight="1" x14ac:dyDescent="0.55000000000000004"/>
    <row r="18" spans="1:6" ht="85.5" customHeight="1" x14ac:dyDescent="0.55000000000000004"/>
    <row r="19" spans="1:6" ht="30" x14ac:dyDescent="0.75">
      <c r="A19" s="145">
        <v>16</v>
      </c>
      <c r="B19" s="145"/>
      <c r="C19" s="145"/>
      <c r="D19" s="145"/>
      <c r="E19" s="145"/>
      <c r="F19" s="145"/>
    </row>
  </sheetData>
  <sortState xmlns:xlrd2="http://schemas.microsoft.com/office/spreadsheetml/2017/richdata2" ref="B11:F13">
    <sortCondition descending="1" ref="F11:F13"/>
  </sortState>
  <mergeCells count="9">
    <mergeCell ref="A19:F19"/>
    <mergeCell ref="B2:F2"/>
    <mergeCell ref="B3:F3"/>
    <mergeCell ref="B4:F4"/>
    <mergeCell ref="B9:B10"/>
    <mergeCell ref="D10"/>
    <mergeCell ref="D9"/>
    <mergeCell ref="F10"/>
    <mergeCell ref="F9"/>
  </mergeCells>
  <printOptions horizontalCentered="1" verticalCentered="1"/>
  <pageMargins left="0.7" right="0.7" top="0.75" bottom="0.75" header="0.3" footer="0.3"/>
  <pageSetup paperSize="9" scale="7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2:Q23"/>
  <sheetViews>
    <sheetView rightToLeft="1" view="pageBreakPreview" zoomScale="60" zoomScaleNormal="100" workbookViewId="0">
      <selection activeCell="M9" sqref="M9:Q9"/>
    </sheetView>
  </sheetViews>
  <sheetFormatPr defaultRowHeight="21" x14ac:dyDescent="0.55000000000000004"/>
  <cols>
    <col min="1" max="1" width="2.5703125" style="2" customWidth="1"/>
    <col min="2" max="2" width="3.28515625" style="2" customWidth="1"/>
    <col min="3" max="3" width="27.5703125" style="2" bestFit="1" customWidth="1"/>
    <col min="4" max="4" width="1" style="2" customWidth="1"/>
    <col min="5" max="5" width="18.42578125" style="2" bestFit="1" customWidth="1"/>
    <col min="6" max="6" width="1" style="2" customWidth="1"/>
    <col min="7" max="7" width="19.7109375" style="2" customWidth="1"/>
    <col min="8" max="8" width="1" style="2" customWidth="1"/>
    <col min="9" max="9" width="22.85546875" style="2" bestFit="1" customWidth="1"/>
    <col min="10" max="10" width="1" style="2" customWidth="1"/>
    <col min="11" max="11" width="17.28515625" style="2" bestFit="1" customWidth="1"/>
    <col min="12" max="12" width="1" style="2" customWidth="1"/>
    <col min="13" max="13" width="18.42578125" style="2" bestFit="1" customWidth="1"/>
    <col min="14" max="14" width="1" style="2" customWidth="1"/>
    <col min="15" max="15" width="17.140625" style="2" customWidth="1"/>
    <col min="16" max="16" width="1" style="2" customWidth="1"/>
    <col min="17" max="17" width="17.7109375" style="7" customWidth="1"/>
    <col min="18" max="18" width="1" style="2" customWidth="1"/>
    <col min="19" max="19" width="9.140625" style="2" customWidth="1"/>
    <col min="20" max="16384" width="9.140625" style="2"/>
  </cols>
  <sheetData>
    <row r="2" spans="3:17" ht="30" x14ac:dyDescent="0.55000000000000004">
      <c r="C2" s="114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</row>
    <row r="3" spans="3:17" ht="30" x14ac:dyDescent="0.55000000000000004">
      <c r="C3" s="114" t="s">
        <v>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</row>
    <row r="4" spans="3:17" ht="30" x14ac:dyDescent="0.55000000000000004">
      <c r="C4" s="114" t="s">
        <v>212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</row>
    <row r="5" spans="3:17" ht="30" x14ac:dyDescent="0.55000000000000004"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</row>
    <row r="6" spans="3:17" ht="30" x14ac:dyDescent="0.55000000000000004"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</row>
    <row r="7" spans="3:17" ht="30" x14ac:dyDescent="0.55000000000000004">
      <c r="C7" s="55" t="s">
        <v>96</v>
      </c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</row>
    <row r="9" spans="3:17" s="6" customFormat="1" ht="34.5" customHeight="1" x14ac:dyDescent="0.25">
      <c r="C9" s="115" t="s">
        <v>106</v>
      </c>
      <c r="D9" s="116" t="s">
        <v>207</v>
      </c>
      <c r="E9" s="116" t="s">
        <v>3</v>
      </c>
      <c r="F9" s="116" t="s">
        <v>3</v>
      </c>
      <c r="G9" s="116" t="s">
        <v>3</v>
      </c>
      <c r="I9" s="116" t="s">
        <v>4</v>
      </c>
      <c r="J9" s="116" t="s">
        <v>4</v>
      </c>
      <c r="K9" s="116" t="s">
        <v>4</v>
      </c>
      <c r="M9" s="116" t="s">
        <v>213</v>
      </c>
      <c r="N9" s="116" t="s">
        <v>5</v>
      </c>
      <c r="O9" s="116" t="s">
        <v>5</v>
      </c>
      <c r="P9" s="116" t="s">
        <v>5</v>
      </c>
      <c r="Q9" s="116" t="s">
        <v>5</v>
      </c>
    </row>
    <row r="10" spans="3:17" s="6" customFormat="1" ht="44.25" customHeight="1" x14ac:dyDescent="0.25">
      <c r="C10" s="115"/>
      <c r="D10" s="12"/>
      <c r="E10" s="117" t="s">
        <v>7</v>
      </c>
      <c r="F10" s="12"/>
      <c r="G10" s="117" t="s">
        <v>8</v>
      </c>
      <c r="I10" s="117" t="s">
        <v>107</v>
      </c>
      <c r="J10" s="12"/>
      <c r="K10" s="117" t="s">
        <v>108</v>
      </c>
      <c r="M10" s="117" t="s">
        <v>7</v>
      </c>
      <c r="N10" s="12"/>
      <c r="O10" s="117" t="s">
        <v>8</v>
      </c>
      <c r="Q10" s="119" t="s">
        <v>12</v>
      </c>
    </row>
    <row r="11" spans="3:17" s="6" customFormat="1" ht="39.75" customHeight="1" x14ac:dyDescent="0.25">
      <c r="C11" s="115"/>
      <c r="D11" s="11"/>
      <c r="E11" s="118" t="s">
        <v>7</v>
      </c>
      <c r="F11" s="11"/>
      <c r="G11" s="118" t="s">
        <v>8</v>
      </c>
      <c r="I11" s="118"/>
      <c r="J11" s="11"/>
      <c r="K11" s="118"/>
      <c r="M11" s="118" t="s">
        <v>7</v>
      </c>
      <c r="N11" s="11"/>
      <c r="O11" s="118" t="s">
        <v>8</v>
      </c>
      <c r="Q11" s="120" t="s">
        <v>12</v>
      </c>
    </row>
    <row r="12" spans="3:17" x14ac:dyDescent="0.55000000000000004">
      <c r="C12" s="44" t="s">
        <v>98</v>
      </c>
      <c r="E12" s="3">
        <f>سهام!G48</f>
        <v>720601370047</v>
      </c>
      <c r="G12" s="3">
        <f>سهام!I48</f>
        <v>642038879342.77734</v>
      </c>
      <c r="I12" s="3">
        <f>سهام!M48</f>
        <v>111181580325</v>
      </c>
      <c r="K12" s="3">
        <f>سهام!Q48</f>
        <v>97660043663</v>
      </c>
      <c r="M12" s="3">
        <f>سهام!W48</f>
        <v>731524465128</v>
      </c>
      <c r="O12" s="3">
        <f>سهام!Y48</f>
        <v>717869876367.58606</v>
      </c>
      <c r="Q12" s="8">
        <f>O12/$O$19</f>
        <v>0.94311218628880555</v>
      </c>
    </row>
    <row r="13" spans="3:17" x14ac:dyDescent="0.55000000000000004">
      <c r="C13" s="2" t="s">
        <v>102</v>
      </c>
      <c r="E13" s="3">
        <f>سپرده!L14</f>
        <v>7607857932</v>
      </c>
      <c r="G13" s="3">
        <f>E13</f>
        <v>7607857932</v>
      </c>
      <c r="I13" s="3">
        <f>سپرده!N14</f>
        <v>175486430379</v>
      </c>
      <c r="K13" s="3">
        <f>سپرده!P14</f>
        <v>156212004461</v>
      </c>
      <c r="M13" s="3">
        <f>سپرده!R14</f>
        <v>26882283850</v>
      </c>
      <c r="O13" s="3">
        <f>M13</f>
        <v>26882283850</v>
      </c>
      <c r="Q13" s="8">
        <f>O13/$O$19</f>
        <v>3.5316998705246842E-2</v>
      </c>
    </row>
    <row r="14" spans="3:17" x14ac:dyDescent="0.55000000000000004">
      <c r="C14" s="2" t="s">
        <v>100</v>
      </c>
      <c r="E14" s="3">
        <f>'اوراق مشارکت'!R16</f>
        <v>5997182160</v>
      </c>
      <c r="G14" s="3">
        <f>'اوراق مشارکت'!T16</f>
        <v>6193016971</v>
      </c>
      <c r="I14" s="3">
        <f>'اوراق مشارکت'!X16</f>
        <v>10056923484</v>
      </c>
      <c r="K14" s="3">
        <f>'اوراق مشارکت'!AB16</f>
        <v>0</v>
      </c>
      <c r="M14" s="3">
        <f>'اوراق مشارکت'!AH16</f>
        <v>16054105644</v>
      </c>
      <c r="O14" s="3">
        <f>'اوراق مشارکت'!AJ16</f>
        <v>16419084099</v>
      </c>
      <c r="Q14" s="8">
        <f>O14/$O$19</f>
        <v>2.1570815005947572E-2</v>
      </c>
    </row>
    <row r="15" spans="3:17" hidden="1" x14ac:dyDescent="0.55000000000000004">
      <c r="C15" s="2" t="s">
        <v>99</v>
      </c>
      <c r="E15" s="3">
        <v>0</v>
      </c>
      <c r="G15" s="3">
        <v>0</v>
      </c>
      <c r="I15" s="3">
        <v>0</v>
      </c>
      <c r="K15" s="3">
        <v>0</v>
      </c>
      <c r="M15" s="3">
        <v>0</v>
      </c>
      <c r="O15" s="3">
        <v>0</v>
      </c>
      <c r="Q15" s="8">
        <f>O15/$O$19</f>
        <v>0</v>
      </c>
    </row>
    <row r="16" spans="3:17" hidden="1" x14ac:dyDescent="0.55000000000000004">
      <c r="C16" s="2" t="s">
        <v>105</v>
      </c>
      <c r="E16" s="3">
        <f>'گواهی سپرده'!N12</f>
        <v>0</v>
      </c>
      <c r="G16" s="3">
        <f>'گواهی سپرده'!P12</f>
        <v>0</v>
      </c>
      <c r="I16" s="3">
        <f>'گواهی سپرده'!T12</f>
        <v>0</v>
      </c>
      <c r="K16" s="3">
        <f>'گواهی سپرده'!X12</f>
        <v>0</v>
      </c>
      <c r="M16" s="3">
        <f>'گواهی سپرده'!AB12</f>
        <v>0</v>
      </c>
      <c r="O16" s="3">
        <f>'گواهی سپرده'!AD12</f>
        <v>0</v>
      </c>
      <c r="Q16" s="8">
        <f>O16/$O$19</f>
        <v>0</v>
      </c>
    </row>
    <row r="17" spans="3:17" hidden="1" x14ac:dyDescent="0.55000000000000004">
      <c r="C17" s="2" t="s">
        <v>101</v>
      </c>
      <c r="E17" s="3">
        <v>0</v>
      </c>
      <c r="G17" s="3">
        <v>0</v>
      </c>
      <c r="I17" s="3">
        <v>0</v>
      </c>
      <c r="K17" s="3">
        <v>0</v>
      </c>
      <c r="M17" s="3">
        <v>0</v>
      </c>
      <c r="O17" s="3">
        <v>0</v>
      </c>
      <c r="Q17" s="8">
        <f>O17/$O$19</f>
        <v>0</v>
      </c>
    </row>
    <row r="18" spans="3:17" x14ac:dyDescent="0.55000000000000004">
      <c r="E18" s="3"/>
      <c r="G18" s="3"/>
      <c r="I18" s="3"/>
      <c r="K18" s="3"/>
      <c r="M18" s="3"/>
      <c r="O18" s="3"/>
      <c r="Q18" s="8"/>
    </row>
    <row r="19" spans="3:17" ht="21.75" thickBot="1" x14ac:dyDescent="0.6">
      <c r="C19" s="2" t="s">
        <v>95</v>
      </c>
      <c r="D19" s="3">
        <f t="shared" ref="D19:P19" si="0">SUM(D12:D17)</f>
        <v>0</v>
      </c>
      <c r="E19" s="10">
        <f>SUM(E12:E17)</f>
        <v>734206410139</v>
      </c>
      <c r="F19" s="3">
        <f t="shared" si="0"/>
        <v>0</v>
      </c>
      <c r="G19" s="10">
        <f t="shared" si="0"/>
        <v>655839754245.77734</v>
      </c>
      <c r="H19" s="3">
        <f t="shared" si="0"/>
        <v>0</v>
      </c>
      <c r="I19" s="10">
        <f t="shared" si="0"/>
        <v>296724934188</v>
      </c>
      <c r="J19" s="3">
        <f t="shared" si="0"/>
        <v>0</v>
      </c>
      <c r="K19" s="10">
        <f t="shared" si="0"/>
        <v>253872048124</v>
      </c>
      <c r="L19" s="3">
        <f t="shared" si="0"/>
        <v>0</v>
      </c>
      <c r="M19" s="10">
        <f>SUM(M12:M17)</f>
        <v>774460854622</v>
      </c>
      <c r="N19" s="3">
        <f t="shared" si="0"/>
        <v>0</v>
      </c>
      <c r="O19" s="10">
        <f>SUM(O12:O17)</f>
        <v>761171244316.58606</v>
      </c>
      <c r="P19" s="3">
        <f t="shared" si="0"/>
        <v>0</v>
      </c>
      <c r="Q19" s="32">
        <f>O19/$O$19</f>
        <v>1</v>
      </c>
    </row>
    <row r="20" spans="3:17" ht="21.75" thickTop="1" x14ac:dyDescent="0.55000000000000004"/>
    <row r="23" spans="3:17" ht="30" x14ac:dyDescent="0.75">
      <c r="I23" s="56">
        <v>1</v>
      </c>
    </row>
  </sheetData>
  <sortState xmlns:xlrd2="http://schemas.microsoft.com/office/spreadsheetml/2017/richdata2" ref="C12:Q17">
    <sortCondition descending="1" ref="O12:O17"/>
  </sortState>
  <mergeCells count="14">
    <mergeCell ref="C2:Q2"/>
    <mergeCell ref="C3:Q3"/>
    <mergeCell ref="C4:Q4"/>
    <mergeCell ref="C9:C11"/>
    <mergeCell ref="D9:G9"/>
    <mergeCell ref="I9:K9"/>
    <mergeCell ref="M9:Q9"/>
    <mergeCell ref="E10:E11"/>
    <mergeCell ref="G10:G11"/>
    <mergeCell ref="Q10:Q11"/>
    <mergeCell ref="I10:I11"/>
    <mergeCell ref="K10:K11"/>
    <mergeCell ref="M10:M11"/>
    <mergeCell ref="O10:O11"/>
  </mergeCells>
  <printOptions horizontalCentered="1" verticalCentered="1"/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C2:AA50"/>
  <sheetViews>
    <sheetView rightToLeft="1" view="pageBreakPreview" topLeftCell="A19" zoomScale="60" zoomScaleNormal="80" workbookViewId="0">
      <selection activeCell="AA12" sqref="AA12:AA19"/>
    </sheetView>
  </sheetViews>
  <sheetFormatPr defaultRowHeight="21" x14ac:dyDescent="0.55000000000000004"/>
  <cols>
    <col min="1" max="1" width="2.5703125" style="2" customWidth="1"/>
    <col min="2" max="2" width="5" style="2" customWidth="1"/>
    <col min="3" max="3" width="27.5703125" style="2" bestFit="1" customWidth="1"/>
    <col min="4" max="4" width="1" style="2" customWidth="1"/>
    <col min="5" max="5" width="12" style="2" bestFit="1" customWidth="1"/>
    <col min="6" max="6" width="1" style="2" customWidth="1"/>
    <col min="7" max="7" width="18.42578125" style="2" bestFit="1" customWidth="1"/>
    <col min="8" max="8" width="1" style="2" customWidth="1"/>
    <col min="9" max="9" width="19.7109375" style="2" customWidth="1"/>
    <col min="10" max="10" width="1" style="2" customWidth="1"/>
    <col min="11" max="11" width="11.5703125" style="2" bestFit="1" customWidth="1"/>
    <col min="12" max="12" width="0.85546875" style="2" customWidth="1"/>
    <col min="13" max="13" width="19.28515625" style="2" bestFit="1" customWidth="1"/>
    <col min="14" max="14" width="1" style="2" customWidth="1"/>
    <col min="15" max="15" width="13.28515625" style="2" bestFit="1" customWidth="1"/>
    <col min="16" max="16" width="1" style="2" customWidth="1"/>
    <col min="17" max="17" width="17.28515625" style="2" bestFit="1" customWidth="1"/>
    <col min="18" max="18" width="1" style="2" customWidth="1"/>
    <col min="19" max="19" width="12" style="2" bestFit="1" customWidth="1"/>
    <col min="20" max="20" width="1" style="2" customWidth="1"/>
    <col min="21" max="21" width="11.28515625" style="2" customWidth="1"/>
    <col min="22" max="22" width="1" style="2" customWidth="1"/>
    <col min="23" max="23" width="17.7109375" style="2" customWidth="1"/>
    <col min="24" max="24" width="1" style="2" customWidth="1"/>
    <col min="25" max="25" width="17.140625" style="2" customWidth="1"/>
    <col min="26" max="26" width="1" style="2" customWidth="1"/>
    <col min="27" max="27" width="17.5703125" style="7" customWidth="1"/>
    <col min="28" max="28" width="1" style="2" customWidth="1"/>
    <col min="29" max="29" width="9.140625" style="2" customWidth="1"/>
    <col min="30" max="16384" width="9.140625" style="2"/>
  </cols>
  <sheetData>
    <row r="2" spans="3:27" ht="30" x14ac:dyDescent="0.55000000000000004">
      <c r="C2" s="114" t="s">
        <v>0</v>
      </c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</row>
    <row r="3" spans="3:27" ht="30" x14ac:dyDescent="0.55000000000000004">
      <c r="C3" s="114" t="s">
        <v>1</v>
      </c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</row>
    <row r="4" spans="3:27" ht="30" x14ac:dyDescent="0.55000000000000004">
      <c r="C4" s="114" t="s">
        <v>212</v>
      </c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</row>
    <row r="5" spans="3:27" ht="30" x14ac:dyDescent="0.55000000000000004">
      <c r="C5" s="14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</row>
    <row r="6" spans="3:27" ht="30" x14ac:dyDescent="0.55000000000000004">
      <c r="C6" s="14" t="s">
        <v>97</v>
      </c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</row>
    <row r="8" spans="3:27" s="6" customFormat="1" ht="34.5" customHeight="1" x14ac:dyDescent="0.25">
      <c r="C8" s="115" t="s">
        <v>2</v>
      </c>
      <c r="E8" s="116" t="s">
        <v>207</v>
      </c>
      <c r="F8" s="116" t="s">
        <v>3</v>
      </c>
      <c r="G8" s="116" t="s">
        <v>3</v>
      </c>
      <c r="H8" s="116" t="s">
        <v>3</v>
      </c>
      <c r="I8" s="116" t="s">
        <v>3</v>
      </c>
      <c r="J8" s="121"/>
      <c r="K8" s="116" t="s">
        <v>4</v>
      </c>
      <c r="L8" s="116" t="s">
        <v>4</v>
      </c>
      <c r="M8" s="116" t="s">
        <v>4</v>
      </c>
      <c r="N8" s="116" t="s">
        <v>4</v>
      </c>
      <c r="O8" s="116" t="s">
        <v>4</v>
      </c>
      <c r="P8" s="116" t="s">
        <v>4</v>
      </c>
      <c r="Q8" s="116" t="s">
        <v>4</v>
      </c>
      <c r="R8" s="121"/>
      <c r="S8" s="116" t="s">
        <v>213</v>
      </c>
      <c r="T8" s="116" t="s">
        <v>5</v>
      </c>
      <c r="U8" s="116" t="s">
        <v>5</v>
      </c>
      <c r="V8" s="116" t="s">
        <v>5</v>
      </c>
      <c r="W8" s="116" t="s">
        <v>5</v>
      </c>
      <c r="X8" s="116" t="s">
        <v>5</v>
      </c>
      <c r="Y8" s="116" t="s">
        <v>5</v>
      </c>
      <c r="Z8" s="116" t="s">
        <v>5</v>
      </c>
      <c r="AA8" s="116" t="s">
        <v>5</v>
      </c>
    </row>
    <row r="9" spans="3:27" s="6" customFormat="1" ht="44.25" customHeight="1" x14ac:dyDescent="0.25">
      <c r="C9" s="115" t="s">
        <v>2</v>
      </c>
      <c r="D9" s="121"/>
      <c r="E9" s="117" t="s">
        <v>6</v>
      </c>
      <c r="F9" s="122"/>
      <c r="G9" s="117" t="s">
        <v>7</v>
      </c>
      <c r="H9" s="12"/>
      <c r="I9" s="117" t="s">
        <v>8</v>
      </c>
      <c r="J9" s="121"/>
      <c r="K9" s="117" t="s">
        <v>9</v>
      </c>
      <c r="L9" s="117" t="s">
        <v>9</v>
      </c>
      <c r="M9" s="117" t="s">
        <v>9</v>
      </c>
      <c r="N9" s="12"/>
      <c r="O9" s="117" t="s">
        <v>10</v>
      </c>
      <c r="P9" s="117" t="s">
        <v>10</v>
      </c>
      <c r="Q9" s="117" t="s">
        <v>10</v>
      </c>
      <c r="R9" s="121"/>
      <c r="S9" s="117" t="s">
        <v>6</v>
      </c>
      <c r="T9" s="122"/>
      <c r="U9" s="117" t="s">
        <v>11</v>
      </c>
      <c r="V9" s="122"/>
      <c r="W9" s="117" t="s">
        <v>7</v>
      </c>
      <c r="X9" s="122"/>
      <c r="Y9" s="117" t="s">
        <v>8</v>
      </c>
      <c r="Z9" s="121"/>
      <c r="AA9" s="117" t="s">
        <v>12</v>
      </c>
    </row>
    <row r="10" spans="3:27" s="6" customFormat="1" ht="54" customHeight="1" x14ac:dyDescent="0.25">
      <c r="C10" s="115" t="s">
        <v>2</v>
      </c>
      <c r="D10" s="121"/>
      <c r="E10" s="118" t="s">
        <v>6</v>
      </c>
      <c r="F10" s="123"/>
      <c r="G10" s="118" t="s">
        <v>7</v>
      </c>
      <c r="H10" s="11"/>
      <c r="I10" s="118" t="s">
        <v>8</v>
      </c>
      <c r="J10" s="121"/>
      <c r="K10" s="118" t="s">
        <v>6</v>
      </c>
      <c r="L10" s="11"/>
      <c r="M10" s="118" t="s">
        <v>7</v>
      </c>
      <c r="N10" s="11"/>
      <c r="O10" s="118" t="s">
        <v>6</v>
      </c>
      <c r="P10" s="11"/>
      <c r="Q10" s="118" t="s">
        <v>13</v>
      </c>
      <c r="R10" s="121"/>
      <c r="S10" s="118" t="s">
        <v>6</v>
      </c>
      <c r="T10" s="123"/>
      <c r="U10" s="118" t="s">
        <v>11</v>
      </c>
      <c r="V10" s="123"/>
      <c r="W10" s="118" t="s">
        <v>7</v>
      </c>
      <c r="X10" s="123"/>
      <c r="Y10" s="118" t="s">
        <v>8</v>
      </c>
      <c r="Z10" s="121"/>
      <c r="AA10" s="118" t="s">
        <v>12</v>
      </c>
    </row>
    <row r="11" spans="3:27" x14ac:dyDescent="0.55000000000000004">
      <c r="C11" s="44" t="s">
        <v>149</v>
      </c>
      <c r="E11" s="3">
        <v>643000</v>
      </c>
      <c r="G11" s="3">
        <v>41828493349</v>
      </c>
      <c r="I11" s="3">
        <v>36324266944.5</v>
      </c>
      <c r="K11" s="3">
        <v>0</v>
      </c>
      <c r="M11" s="3">
        <v>0</v>
      </c>
      <c r="O11" s="3">
        <v>0</v>
      </c>
      <c r="Q11" s="3">
        <v>0</v>
      </c>
      <c r="S11" s="3">
        <v>643000</v>
      </c>
      <c r="U11" s="3">
        <v>58820</v>
      </c>
      <c r="W11" s="3">
        <v>41828493349</v>
      </c>
      <c r="Y11" s="3">
        <v>37596223503</v>
      </c>
      <c r="AA11" s="8">
        <f>Y11/'سرمایه گذاری ها'!$O$19</f>
        <v>4.939259566584861E-2</v>
      </c>
    </row>
    <row r="12" spans="3:27" x14ac:dyDescent="0.55000000000000004">
      <c r="C12" s="2" t="s">
        <v>191</v>
      </c>
      <c r="E12" s="3">
        <v>1314255</v>
      </c>
      <c r="G12" s="3">
        <v>29019185204</v>
      </c>
      <c r="I12" s="3">
        <v>24521788380.217499</v>
      </c>
      <c r="K12" s="3">
        <v>213000</v>
      </c>
      <c r="M12" s="3">
        <v>5007557290</v>
      </c>
      <c r="O12" s="3">
        <v>0</v>
      </c>
      <c r="Q12" s="3">
        <v>0</v>
      </c>
      <c r="S12" s="3">
        <v>1527255</v>
      </c>
      <c r="U12" s="3">
        <v>22550</v>
      </c>
      <c r="W12" s="3">
        <v>34026742494</v>
      </c>
      <c r="Y12" s="3">
        <v>34234684628.512501</v>
      </c>
      <c r="AA12" s="8">
        <f>Y12/'سرمایه گذاری ها'!$O$19</f>
        <v>4.4976324163756277E-2</v>
      </c>
    </row>
    <row r="13" spans="3:27" x14ac:dyDescent="0.55000000000000004">
      <c r="C13" s="2" t="s">
        <v>205</v>
      </c>
      <c r="E13" s="3">
        <v>3625820</v>
      </c>
      <c r="G13" s="3">
        <v>23408657164</v>
      </c>
      <c r="I13" s="3">
        <v>24725130105.060001</v>
      </c>
      <c r="K13" s="3">
        <v>930000</v>
      </c>
      <c r="M13" s="3">
        <v>6465787641</v>
      </c>
      <c r="O13" s="3">
        <v>0</v>
      </c>
      <c r="Q13" s="3">
        <v>0</v>
      </c>
      <c r="S13" s="3">
        <v>4555820</v>
      </c>
      <c r="U13" s="3">
        <v>6860</v>
      </c>
      <c r="W13" s="3">
        <v>29874444805</v>
      </c>
      <c r="Y13" s="3">
        <v>31066970295.060001</v>
      </c>
      <c r="AA13" s="8">
        <f>Y13/'سرمایه گذاری ها'!$O$19</f>
        <v>4.0814692524220791E-2</v>
      </c>
    </row>
    <row r="14" spans="3:27" x14ac:dyDescent="0.55000000000000004">
      <c r="C14" s="2" t="s">
        <v>125</v>
      </c>
      <c r="E14" s="3">
        <v>1717303</v>
      </c>
      <c r="G14" s="3">
        <v>30939487100</v>
      </c>
      <c r="I14" s="3">
        <v>27108510548.742001</v>
      </c>
      <c r="K14" s="3">
        <v>0</v>
      </c>
      <c r="M14" s="3">
        <v>0</v>
      </c>
      <c r="O14" s="3">
        <v>0</v>
      </c>
      <c r="Q14" s="3">
        <v>0</v>
      </c>
      <c r="S14" s="3">
        <v>1717303</v>
      </c>
      <c r="U14" s="3">
        <v>17980</v>
      </c>
      <c r="W14" s="3">
        <v>30939487100</v>
      </c>
      <c r="Y14" s="3">
        <v>30693389147.757</v>
      </c>
      <c r="AA14" s="8">
        <f>Y14/'سرمایه گذاری ها'!$O$19</f>
        <v>4.0323894756842678E-2</v>
      </c>
    </row>
    <row r="15" spans="3:27" x14ac:dyDescent="0.55000000000000004">
      <c r="C15" s="2" t="s">
        <v>208</v>
      </c>
      <c r="E15" s="3">
        <v>1000000</v>
      </c>
      <c r="G15" s="3">
        <v>17616276184</v>
      </c>
      <c r="I15" s="3">
        <v>18360103500</v>
      </c>
      <c r="K15" s="3">
        <v>331000</v>
      </c>
      <c r="M15" s="3">
        <v>6705313602</v>
      </c>
      <c r="O15" s="3">
        <v>0</v>
      </c>
      <c r="Q15" s="3">
        <v>0</v>
      </c>
      <c r="S15" s="3">
        <v>1331000</v>
      </c>
      <c r="U15" s="3">
        <v>23060</v>
      </c>
      <c r="W15" s="3">
        <v>24321589786</v>
      </c>
      <c r="Y15" s="3">
        <v>30510237483</v>
      </c>
      <c r="AA15" s="8">
        <f>Y15/'سرمایه گذاری ها'!$O$19</f>
        <v>4.0083276543629115E-2</v>
      </c>
    </row>
    <row r="16" spans="3:27" x14ac:dyDescent="0.55000000000000004">
      <c r="C16" s="2" t="s">
        <v>139</v>
      </c>
      <c r="E16" s="3">
        <v>2109837</v>
      </c>
      <c r="G16" s="3">
        <v>37101026814</v>
      </c>
      <c r="I16" s="3">
        <v>37604292614.4105</v>
      </c>
      <c r="K16" s="3">
        <v>0</v>
      </c>
      <c r="M16" s="3">
        <v>0</v>
      </c>
      <c r="O16" s="3">
        <v>-609837</v>
      </c>
      <c r="Q16" s="3">
        <v>11053082866</v>
      </c>
      <c r="S16" s="3">
        <v>1500000</v>
      </c>
      <c r="U16" s="3">
        <v>19840</v>
      </c>
      <c r="W16" s="3">
        <v>26377175215</v>
      </c>
      <c r="Y16" s="3">
        <v>29582928000</v>
      </c>
      <c r="AA16" s="8">
        <f>Y16/'سرمایه گذاری ها'!$O$19</f>
        <v>3.8865009970996595E-2</v>
      </c>
    </row>
    <row r="17" spans="3:27" x14ac:dyDescent="0.55000000000000004">
      <c r="C17" s="2" t="s">
        <v>214</v>
      </c>
      <c r="E17" s="3">
        <v>0</v>
      </c>
      <c r="G17" s="3">
        <v>0</v>
      </c>
      <c r="I17" s="3">
        <v>0</v>
      </c>
      <c r="K17" s="3">
        <v>598000</v>
      </c>
      <c r="M17" s="3">
        <v>27279324743</v>
      </c>
      <c r="O17" s="3">
        <v>0</v>
      </c>
      <c r="Q17" s="3">
        <v>0</v>
      </c>
      <c r="S17" s="3">
        <v>598000</v>
      </c>
      <c r="U17" s="3">
        <v>49550</v>
      </c>
      <c r="W17" s="3">
        <v>27279324743</v>
      </c>
      <c r="Y17" s="3">
        <v>29454596145</v>
      </c>
      <c r="AA17" s="8">
        <f>Y17/'سرمایه گذاری ها'!$O$19</f>
        <v>3.8696412095080741E-2</v>
      </c>
    </row>
    <row r="18" spans="3:27" x14ac:dyDescent="0.55000000000000004">
      <c r="C18" s="2" t="s">
        <v>189</v>
      </c>
      <c r="E18" s="3">
        <v>11489812</v>
      </c>
      <c r="G18" s="3">
        <v>24084815602</v>
      </c>
      <c r="I18" s="3">
        <v>29787135389.3088</v>
      </c>
      <c r="K18" s="3">
        <v>0</v>
      </c>
      <c r="M18" s="3">
        <v>0</v>
      </c>
      <c r="O18" s="3">
        <v>0</v>
      </c>
      <c r="Q18" s="3">
        <v>0</v>
      </c>
      <c r="S18" s="3">
        <v>11489812</v>
      </c>
      <c r="U18" s="3">
        <v>2549</v>
      </c>
      <c r="W18" s="3">
        <v>24084815602</v>
      </c>
      <c r="Y18" s="3">
        <v>29113269979.811401</v>
      </c>
      <c r="AA18" s="8">
        <f>Y18/'سرمایه گذاری ها'!$O$19</f>
        <v>3.8247989788356508E-2</v>
      </c>
    </row>
    <row r="19" spans="3:27" x14ac:dyDescent="0.55000000000000004">
      <c r="C19" s="2" t="s">
        <v>17</v>
      </c>
      <c r="E19" s="3">
        <v>5867756</v>
      </c>
      <c r="G19" s="3">
        <v>36290800763</v>
      </c>
      <c r="I19" s="3">
        <v>28487604488.1912</v>
      </c>
      <c r="K19" s="3">
        <v>0</v>
      </c>
      <c r="M19" s="3">
        <v>0</v>
      </c>
      <c r="O19" s="3">
        <v>-45000</v>
      </c>
      <c r="Q19" s="3">
        <v>199505836</v>
      </c>
      <c r="S19" s="3">
        <v>5822756</v>
      </c>
      <c r="U19" s="3">
        <v>4980</v>
      </c>
      <c r="W19" s="3">
        <v>36012485503</v>
      </c>
      <c r="Y19" s="3">
        <v>28824790796.964001</v>
      </c>
      <c r="AA19" s="8">
        <f>Y19/'سرمایه گذاری ها'!$O$19</f>
        <v>3.7868995987682376E-2</v>
      </c>
    </row>
    <row r="20" spans="3:27" x14ac:dyDescent="0.55000000000000004">
      <c r="C20" s="2" t="s">
        <v>190</v>
      </c>
      <c r="E20" s="3">
        <v>3855000</v>
      </c>
      <c r="G20" s="3">
        <v>24809456430</v>
      </c>
      <c r="I20" s="3">
        <v>23988712815</v>
      </c>
      <c r="K20" s="3">
        <v>0</v>
      </c>
      <c r="M20" s="3">
        <v>0</v>
      </c>
      <c r="O20" s="3">
        <v>0</v>
      </c>
      <c r="Q20" s="3">
        <v>0</v>
      </c>
      <c r="S20" s="3">
        <v>3855000</v>
      </c>
      <c r="U20" s="3">
        <v>7140</v>
      </c>
      <c r="W20" s="3">
        <v>24809456430</v>
      </c>
      <c r="Y20" s="3">
        <v>27360928035</v>
      </c>
      <c r="AA20" s="8">
        <f>Y20/'سرمایه گذاری ها'!$O$19</f>
        <v>3.5945824595050066E-2</v>
      </c>
    </row>
    <row r="21" spans="3:27" x14ac:dyDescent="0.55000000000000004">
      <c r="C21" s="2" t="s">
        <v>204</v>
      </c>
      <c r="E21" s="3">
        <v>180000</v>
      </c>
      <c r="G21" s="3">
        <v>19817978341</v>
      </c>
      <c r="I21" s="3">
        <v>18098668350</v>
      </c>
      <c r="K21" s="3">
        <v>42100</v>
      </c>
      <c r="M21" s="3">
        <v>4957229050</v>
      </c>
      <c r="O21" s="3">
        <v>0</v>
      </c>
      <c r="Q21" s="3">
        <v>0</v>
      </c>
      <c r="S21" s="3">
        <v>222100</v>
      </c>
      <c r="U21" s="3">
        <v>119750</v>
      </c>
      <c r="W21" s="3">
        <v>24775207391</v>
      </c>
      <c r="Y21" s="3">
        <v>26438225973.75</v>
      </c>
      <c r="AA21" s="8">
        <f>Y21/'سرمایه گذاری ها'!$O$19</f>
        <v>3.4733611091006776E-2</v>
      </c>
    </row>
    <row r="22" spans="3:27" x14ac:dyDescent="0.55000000000000004">
      <c r="C22" s="2" t="s">
        <v>196</v>
      </c>
      <c r="E22" s="3">
        <v>1805282</v>
      </c>
      <c r="G22" s="3">
        <v>20810061724</v>
      </c>
      <c r="I22" s="3">
        <v>18896512224.213001</v>
      </c>
      <c r="K22" s="3">
        <v>0</v>
      </c>
      <c r="M22" s="3">
        <v>0</v>
      </c>
      <c r="O22" s="3">
        <v>0</v>
      </c>
      <c r="Q22" s="3">
        <v>0</v>
      </c>
      <c r="S22" s="3">
        <v>1805282</v>
      </c>
      <c r="U22" s="3">
        <v>14420</v>
      </c>
      <c r="W22" s="3">
        <v>20810061724</v>
      </c>
      <c r="Y22" s="3">
        <v>25877275049.681999</v>
      </c>
      <c r="AA22" s="8">
        <f>Y22/'سرمایه گذاری ها'!$O$19</f>
        <v>3.3996653503267568E-2</v>
      </c>
    </row>
    <row r="23" spans="3:27" x14ac:dyDescent="0.55000000000000004">
      <c r="C23" s="2" t="s">
        <v>127</v>
      </c>
      <c r="E23" s="3">
        <v>1358650</v>
      </c>
      <c r="G23" s="3">
        <v>25709534954</v>
      </c>
      <c r="I23" s="3">
        <v>23783467832.325001</v>
      </c>
      <c r="K23" s="3">
        <v>0</v>
      </c>
      <c r="M23" s="3">
        <v>0</v>
      </c>
      <c r="O23" s="3">
        <v>0</v>
      </c>
      <c r="Q23" s="3">
        <v>0</v>
      </c>
      <c r="S23" s="3">
        <v>1358650</v>
      </c>
      <c r="U23" s="3">
        <v>19010</v>
      </c>
      <c r="W23" s="3">
        <v>25709534954</v>
      </c>
      <c r="Y23" s="3">
        <v>25674260277.825001</v>
      </c>
      <c r="AA23" s="8">
        <f>Y23/'سرمایه گذاری ها'!$O$19</f>
        <v>3.3729939838802646E-2</v>
      </c>
    </row>
    <row r="24" spans="3:27" x14ac:dyDescent="0.55000000000000004">
      <c r="C24" s="2" t="s">
        <v>150</v>
      </c>
      <c r="E24" s="3">
        <v>322000</v>
      </c>
      <c r="G24" s="3">
        <v>24850438475</v>
      </c>
      <c r="I24" s="3">
        <v>22130614674</v>
      </c>
      <c r="K24" s="3">
        <v>0</v>
      </c>
      <c r="M24" s="3">
        <v>0</v>
      </c>
      <c r="O24" s="3">
        <v>0</v>
      </c>
      <c r="Q24" s="3">
        <v>0</v>
      </c>
      <c r="S24" s="3">
        <v>322000</v>
      </c>
      <c r="U24" s="3">
        <v>76630</v>
      </c>
      <c r="W24" s="3">
        <v>24850438475</v>
      </c>
      <c r="Y24" s="3">
        <v>24528044583</v>
      </c>
      <c r="AA24" s="8">
        <f>Y24/'سرمایه گذاری ها'!$O$19</f>
        <v>3.222408198699412E-2</v>
      </c>
    </row>
    <row r="25" spans="3:27" x14ac:dyDescent="0.55000000000000004">
      <c r="C25" s="2" t="s">
        <v>14</v>
      </c>
      <c r="E25" s="3">
        <v>1382000</v>
      </c>
      <c r="G25" s="3">
        <v>9940173064</v>
      </c>
      <c r="I25" s="3">
        <v>9973621746</v>
      </c>
      <c r="K25" s="3">
        <v>1310000</v>
      </c>
      <c r="M25" s="3">
        <v>11931762367</v>
      </c>
      <c r="O25" s="3">
        <v>0</v>
      </c>
      <c r="Q25" s="3">
        <v>0</v>
      </c>
      <c r="S25" s="3">
        <v>2692000</v>
      </c>
      <c r="U25" s="3">
        <v>9060</v>
      </c>
      <c r="W25" s="3">
        <v>21871935431</v>
      </c>
      <c r="Y25" s="3">
        <v>24244402356</v>
      </c>
      <c r="AA25" s="8">
        <f>Y25/'سرمایه گذاری ها'!$O$19</f>
        <v>3.1851442808730535E-2</v>
      </c>
    </row>
    <row r="26" spans="3:27" x14ac:dyDescent="0.55000000000000004">
      <c r="C26" s="2" t="s">
        <v>131</v>
      </c>
      <c r="E26" s="3">
        <v>951827</v>
      </c>
      <c r="G26" s="3">
        <v>33811769454</v>
      </c>
      <c r="I26" s="3">
        <v>20389826212.4925</v>
      </c>
      <c r="K26" s="3">
        <v>0</v>
      </c>
      <c r="M26" s="3">
        <v>0</v>
      </c>
      <c r="O26" s="3">
        <v>0</v>
      </c>
      <c r="Q26" s="3">
        <v>0</v>
      </c>
      <c r="S26" s="3">
        <v>951827</v>
      </c>
      <c r="U26" s="3">
        <v>24800</v>
      </c>
      <c r="W26" s="3">
        <v>33811769454</v>
      </c>
      <c r="Y26" s="3">
        <v>23464858007.880001</v>
      </c>
      <c r="AA26" s="8">
        <f>Y26/'سرمایه گذاری ها'!$O$19</f>
        <v>3.082730487138648E-2</v>
      </c>
    </row>
    <row r="27" spans="3:27" x14ac:dyDescent="0.55000000000000004">
      <c r="C27" s="2" t="s">
        <v>192</v>
      </c>
      <c r="E27" s="3">
        <v>838066</v>
      </c>
      <c r="G27" s="3">
        <v>20165444248</v>
      </c>
      <c r="I27" s="3">
        <v>19019205151.659</v>
      </c>
      <c r="K27" s="3">
        <v>0</v>
      </c>
      <c r="M27" s="3">
        <v>0</v>
      </c>
      <c r="O27" s="3">
        <v>0</v>
      </c>
      <c r="Q27" s="3">
        <v>0</v>
      </c>
      <c r="S27" s="3">
        <v>838066</v>
      </c>
      <c r="U27" s="3">
        <v>27310</v>
      </c>
      <c r="W27" s="3">
        <v>20165444248</v>
      </c>
      <c r="Y27" s="3">
        <v>22751401344.362999</v>
      </c>
      <c r="AA27" s="8">
        <f>Y27/'سرمایه گذاری ها'!$O$19</f>
        <v>2.9889990608867833E-2</v>
      </c>
    </row>
    <row r="28" spans="3:27" x14ac:dyDescent="0.55000000000000004">
      <c r="C28" s="2" t="s">
        <v>206</v>
      </c>
      <c r="E28" s="3">
        <v>1381518</v>
      </c>
      <c r="G28" s="3">
        <v>15003494963</v>
      </c>
      <c r="I28" s="3">
        <v>14927748911.073</v>
      </c>
      <c r="K28" s="3">
        <v>300000</v>
      </c>
      <c r="M28" s="3">
        <v>4039375159</v>
      </c>
      <c r="O28" s="3">
        <v>0</v>
      </c>
      <c r="Q28" s="3">
        <v>0</v>
      </c>
      <c r="S28" s="3">
        <v>1681518</v>
      </c>
      <c r="U28" s="3">
        <v>13610</v>
      </c>
      <c r="W28" s="3">
        <v>19042870122</v>
      </c>
      <c r="Y28" s="3">
        <v>22749291493.118999</v>
      </c>
      <c r="AA28" s="8">
        <f>Y28/'سرمایه گذاری ها'!$O$19</f>
        <v>2.9887218760535735E-2</v>
      </c>
    </row>
    <row r="29" spans="3:27" x14ac:dyDescent="0.55000000000000004">
      <c r="C29" s="2" t="s">
        <v>166</v>
      </c>
      <c r="E29" s="3">
        <v>1517000</v>
      </c>
      <c r="G29" s="3">
        <v>22008134498</v>
      </c>
      <c r="I29" s="3">
        <v>17447257444.5</v>
      </c>
      <c r="K29" s="3">
        <v>0</v>
      </c>
      <c r="M29" s="3">
        <v>0</v>
      </c>
      <c r="O29" s="3">
        <v>0</v>
      </c>
      <c r="Q29" s="3">
        <v>0</v>
      </c>
      <c r="S29" s="3">
        <v>1517000</v>
      </c>
      <c r="U29" s="3">
        <v>13190</v>
      </c>
      <c r="W29" s="3">
        <v>22008134498</v>
      </c>
      <c r="Y29" s="3">
        <v>19890175081.5</v>
      </c>
      <c r="AA29" s="8">
        <f>Y29/'سرمایه گذاری ها'!$O$19</f>
        <v>2.6131012213103634E-2</v>
      </c>
    </row>
    <row r="30" spans="3:27" x14ac:dyDescent="0.55000000000000004">
      <c r="C30" s="2" t="s">
        <v>215</v>
      </c>
      <c r="E30" s="3">
        <v>0</v>
      </c>
      <c r="G30" s="3">
        <v>0</v>
      </c>
      <c r="I30" s="3">
        <v>0</v>
      </c>
      <c r="K30" s="3">
        <v>2366635</v>
      </c>
      <c r="M30" s="3">
        <v>19932647525</v>
      </c>
      <c r="O30" s="3">
        <v>0</v>
      </c>
      <c r="Q30" s="3">
        <v>0</v>
      </c>
      <c r="S30" s="3">
        <v>2366635</v>
      </c>
      <c r="U30" s="3">
        <v>8400</v>
      </c>
      <c r="W30" s="3">
        <v>19932647525</v>
      </c>
      <c r="Y30" s="3">
        <v>19761449582.700001</v>
      </c>
      <c r="AA30" s="8">
        <f>Y30/'سرمایه گذاری ها'!$O$19</f>
        <v>2.5961897181813173E-2</v>
      </c>
    </row>
    <row r="31" spans="3:27" x14ac:dyDescent="0.55000000000000004">
      <c r="C31" s="2" t="s">
        <v>194</v>
      </c>
      <c r="E31" s="3">
        <v>987000</v>
      </c>
      <c r="G31" s="3">
        <v>19970492085</v>
      </c>
      <c r="I31" s="3">
        <v>19524434265</v>
      </c>
      <c r="K31" s="3">
        <v>0</v>
      </c>
      <c r="M31" s="3">
        <v>0</v>
      </c>
      <c r="O31" s="3">
        <v>0</v>
      </c>
      <c r="Q31" s="3">
        <v>0</v>
      </c>
      <c r="S31" s="3">
        <v>987000</v>
      </c>
      <c r="U31" s="3">
        <v>19900</v>
      </c>
      <c r="W31" s="3">
        <v>19970492085</v>
      </c>
      <c r="Y31" s="3">
        <v>19524434265</v>
      </c>
      <c r="AA31" s="8">
        <f>Y31/'سرمایه گذاری ها'!$O$19</f>
        <v>2.5650514796483042E-2</v>
      </c>
    </row>
    <row r="32" spans="3:27" x14ac:dyDescent="0.55000000000000004">
      <c r="C32" s="2" t="s">
        <v>193</v>
      </c>
      <c r="E32" s="3">
        <v>808987</v>
      </c>
      <c r="G32" s="3">
        <v>19799853898</v>
      </c>
      <c r="I32" s="3">
        <v>17627483719.512001</v>
      </c>
      <c r="K32" s="3">
        <v>0</v>
      </c>
      <c r="M32" s="3">
        <v>0</v>
      </c>
      <c r="O32" s="3">
        <v>0</v>
      </c>
      <c r="Q32" s="3">
        <v>0</v>
      </c>
      <c r="S32" s="3">
        <v>808987</v>
      </c>
      <c r="U32" s="3">
        <v>24210</v>
      </c>
      <c r="W32" s="3">
        <v>19799853898</v>
      </c>
      <c r="Y32" s="3">
        <v>19469041097.143501</v>
      </c>
      <c r="AA32" s="8">
        <f>Y32/'سرمایه گذاری ها'!$O$19</f>
        <v>2.557774120148704E-2</v>
      </c>
    </row>
    <row r="33" spans="3:27" x14ac:dyDescent="0.55000000000000004">
      <c r="C33" s="2" t="s">
        <v>130</v>
      </c>
      <c r="E33" s="3">
        <v>713928</v>
      </c>
      <c r="G33" s="3">
        <v>20613207194</v>
      </c>
      <c r="I33" s="3">
        <v>17990391254.939999</v>
      </c>
      <c r="K33" s="3">
        <v>2459085</v>
      </c>
      <c r="M33" s="3">
        <v>0</v>
      </c>
      <c r="O33" s="3">
        <v>0</v>
      </c>
      <c r="Q33" s="3">
        <v>0</v>
      </c>
      <c r="S33" s="3">
        <v>3173013</v>
      </c>
      <c r="U33" s="3">
        <v>5929</v>
      </c>
      <c r="W33" s="3">
        <v>20613207194</v>
      </c>
      <c r="Y33" s="3">
        <v>18700857952.241798</v>
      </c>
      <c r="AA33" s="8">
        <f>Y33/'سرمایه گذاری ها'!$O$19</f>
        <v>2.4568529213202576E-2</v>
      </c>
    </row>
    <row r="34" spans="3:27" x14ac:dyDescent="0.55000000000000004">
      <c r="C34" s="2" t="s">
        <v>176</v>
      </c>
      <c r="E34" s="3">
        <v>255000</v>
      </c>
      <c r="G34" s="3">
        <v>18895500640</v>
      </c>
      <c r="I34" s="3">
        <v>17693095950</v>
      </c>
      <c r="K34" s="3">
        <v>0</v>
      </c>
      <c r="M34" s="3">
        <v>0</v>
      </c>
      <c r="O34" s="3">
        <v>0</v>
      </c>
      <c r="Q34" s="3">
        <v>0</v>
      </c>
      <c r="S34" s="3">
        <v>255000</v>
      </c>
      <c r="U34" s="3">
        <v>71250</v>
      </c>
      <c r="W34" s="3">
        <v>18895500640</v>
      </c>
      <c r="Y34" s="3">
        <v>18060645937.5</v>
      </c>
      <c r="AA34" s="8">
        <f>Y34/'سرمایه گذاری ها'!$O$19</f>
        <v>2.3727441193230656E-2</v>
      </c>
    </row>
    <row r="35" spans="3:27" x14ac:dyDescent="0.55000000000000004">
      <c r="C35" s="2" t="s">
        <v>151</v>
      </c>
      <c r="E35" s="3">
        <v>2093147</v>
      </c>
      <c r="G35" s="3">
        <v>20267779876</v>
      </c>
      <c r="I35" s="3">
        <v>15667616598.3855</v>
      </c>
      <c r="K35" s="3">
        <v>0</v>
      </c>
      <c r="M35" s="3">
        <v>0</v>
      </c>
      <c r="O35" s="3">
        <v>0</v>
      </c>
      <c r="Q35" s="3">
        <v>0</v>
      </c>
      <c r="S35" s="3">
        <v>2093147</v>
      </c>
      <c r="U35" s="3">
        <v>8630</v>
      </c>
      <c r="W35" s="3">
        <v>20267779876</v>
      </c>
      <c r="Y35" s="3">
        <v>17956378651.2705</v>
      </c>
      <c r="Z35" s="3"/>
      <c r="AA35" s="8">
        <f>Y35/'سرمایه گذاری ها'!$O$19</f>
        <v>2.3590458501086112E-2</v>
      </c>
    </row>
    <row r="36" spans="3:27" x14ac:dyDescent="0.55000000000000004">
      <c r="C36" s="2" t="s">
        <v>177</v>
      </c>
      <c r="E36" s="3">
        <v>5496849</v>
      </c>
      <c r="G36" s="3">
        <v>19714578941</v>
      </c>
      <c r="I36" s="3">
        <v>17326796655.3349</v>
      </c>
      <c r="K36" s="3">
        <v>1873926</v>
      </c>
      <c r="M36" s="3">
        <v>0</v>
      </c>
      <c r="O36" s="3">
        <v>0</v>
      </c>
      <c r="Q36" s="3">
        <v>0</v>
      </c>
      <c r="S36" s="3">
        <v>7370775</v>
      </c>
      <c r="U36" s="3">
        <v>2399</v>
      </c>
      <c r="W36" s="3">
        <v>19714578941</v>
      </c>
      <c r="Y36" s="3">
        <v>17577278414.111198</v>
      </c>
      <c r="Z36" s="3"/>
      <c r="AA36" s="8">
        <f>Y36/'سرمایه گذاری ها'!$O$19</f>
        <v>2.3092409947636519E-2</v>
      </c>
    </row>
    <row r="37" spans="3:27" x14ac:dyDescent="0.55000000000000004">
      <c r="C37" s="2" t="s">
        <v>18</v>
      </c>
      <c r="E37" s="3">
        <v>1301600</v>
      </c>
      <c r="G37" s="3">
        <v>28175877226</v>
      </c>
      <c r="I37" s="3">
        <v>14659382588.4</v>
      </c>
      <c r="K37" s="3">
        <v>0</v>
      </c>
      <c r="M37" s="3">
        <v>0</v>
      </c>
      <c r="O37" s="3">
        <v>0</v>
      </c>
      <c r="Q37" s="3">
        <v>0</v>
      </c>
      <c r="S37" s="3">
        <v>1301600</v>
      </c>
      <c r="U37" s="3">
        <v>11330</v>
      </c>
      <c r="W37" s="3">
        <v>28175877226</v>
      </c>
      <c r="Y37" s="3">
        <v>14659382588.4</v>
      </c>
      <c r="AA37" s="8">
        <f>Y37/'سرمایه گذاری ها'!$O$19</f>
        <v>1.9258981074044456E-2</v>
      </c>
    </row>
    <row r="38" spans="3:27" x14ac:dyDescent="0.55000000000000004">
      <c r="C38" s="2" t="s">
        <v>19</v>
      </c>
      <c r="E38" s="3">
        <v>3460000</v>
      </c>
      <c r="G38" s="3">
        <v>13938983511</v>
      </c>
      <c r="I38" s="3">
        <v>11841898959</v>
      </c>
      <c r="K38" s="3">
        <v>0</v>
      </c>
      <c r="M38" s="3">
        <v>0</v>
      </c>
      <c r="O38" s="3">
        <v>0</v>
      </c>
      <c r="Q38" s="3">
        <v>0</v>
      </c>
      <c r="S38" s="3">
        <v>3460000</v>
      </c>
      <c r="U38" s="3">
        <v>3764</v>
      </c>
      <c r="W38" s="3">
        <v>13938983511</v>
      </c>
      <c r="Y38" s="3">
        <v>12945950532</v>
      </c>
      <c r="Z38" s="3"/>
      <c r="AA38" s="8">
        <f>Y38/'سرمایه گذاری ها'!$O$19</f>
        <v>1.7007934323140989E-2</v>
      </c>
    </row>
    <row r="39" spans="3:27" x14ac:dyDescent="0.55000000000000004">
      <c r="C39" s="2" t="s">
        <v>179</v>
      </c>
      <c r="E39" s="3">
        <v>566317</v>
      </c>
      <c r="G39" s="3">
        <v>13234812888</v>
      </c>
      <c r="I39" s="3">
        <v>12912324831.4774</v>
      </c>
      <c r="K39" s="3">
        <v>0</v>
      </c>
      <c r="M39" s="3">
        <v>0</v>
      </c>
      <c r="O39" s="3">
        <v>0</v>
      </c>
      <c r="Q39" s="3">
        <v>0</v>
      </c>
      <c r="S39" s="3">
        <v>566317</v>
      </c>
      <c r="U39" s="3">
        <v>22937</v>
      </c>
      <c r="W39" s="3">
        <v>13234812888</v>
      </c>
      <c r="Y39" s="3">
        <v>12912324831.4774</v>
      </c>
      <c r="Z39" s="3"/>
      <c r="AA39" s="8">
        <f>Y39/'سرمایه گذاری ها'!$O$19</f>
        <v>1.6963758060869298E-2</v>
      </c>
    </row>
    <row r="40" spans="3:27" x14ac:dyDescent="0.55000000000000004">
      <c r="C40" s="2" t="s">
        <v>154</v>
      </c>
      <c r="E40" s="3">
        <v>940456</v>
      </c>
      <c r="G40" s="3">
        <v>15014954934</v>
      </c>
      <c r="I40" s="3">
        <v>10395646389.216</v>
      </c>
      <c r="K40" s="3">
        <v>0</v>
      </c>
      <c r="M40" s="3">
        <v>0</v>
      </c>
      <c r="O40" s="3">
        <v>0</v>
      </c>
      <c r="Q40" s="3">
        <v>0</v>
      </c>
      <c r="S40" s="3">
        <v>940456</v>
      </c>
      <c r="U40" s="3">
        <v>12760</v>
      </c>
      <c r="W40" s="3">
        <v>15014954934</v>
      </c>
      <c r="Y40" s="3">
        <v>11928817259.568001</v>
      </c>
      <c r="AA40" s="8">
        <f>Y40/'سرمایه گذاری ها'!$O$19</f>
        <v>1.5671660416281531E-2</v>
      </c>
    </row>
    <row r="41" spans="3:27" x14ac:dyDescent="0.55000000000000004">
      <c r="C41" s="2" t="s">
        <v>164</v>
      </c>
      <c r="E41" s="3">
        <v>1346000</v>
      </c>
      <c r="G41" s="3">
        <v>18505610302</v>
      </c>
      <c r="I41" s="3">
        <v>17594585595</v>
      </c>
      <c r="K41" s="3">
        <v>0</v>
      </c>
      <c r="M41" s="3">
        <v>0</v>
      </c>
      <c r="O41" s="3">
        <v>-672000</v>
      </c>
      <c r="Q41" s="3">
        <v>9579043736</v>
      </c>
      <c r="S41" s="3">
        <v>674000</v>
      </c>
      <c r="U41" s="3">
        <v>15280</v>
      </c>
      <c r="W41" s="3">
        <v>9266553748</v>
      </c>
      <c r="Y41" s="3">
        <v>10237442616</v>
      </c>
      <c r="AA41" s="8">
        <f>Y41/'سرمایه گذاری ها'!$O$19</f>
        <v>1.3449591918296439E-2</v>
      </c>
    </row>
    <row r="42" spans="3:27" x14ac:dyDescent="0.55000000000000004">
      <c r="C42" s="2" t="s">
        <v>15</v>
      </c>
      <c r="E42" s="3">
        <v>18776</v>
      </c>
      <c r="G42" s="3">
        <v>99811338</v>
      </c>
      <c r="I42" s="3">
        <v>80349737.453999996</v>
      </c>
      <c r="K42" s="3">
        <v>0</v>
      </c>
      <c r="M42" s="3">
        <v>0</v>
      </c>
      <c r="O42" s="3">
        <v>0</v>
      </c>
      <c r="Q42" s="3">
        <v>0</v>
      </c>
      <c r="S42" s="3">
        <v>18776</v>
      </c>
      <c r="U42" s="3">
        <v>4282</v>
      </c>
      <c r="W42" s="3">
        <v>99811338</v>
      </c>
      <c r="Y42" s="3">
        <v>79920458.949599996</v>
      </c>
      <c r="AA42" s="8">
        <f>Y42/'سرمایه گذاری ها'!$O$19</f>
        <v>1.0499668707447848E-4</v>
      </c>
    </row>
    <row r="43" spans="3:27" x14ac:dyDescent="0.55000000000000004">
      <c r="C43" s="2" t="s">
        <v>195</v>
      </c>
      <c r="E43" s="3">
        <v>222774</v>
      </c>
      <c r="G43" s="3">
        <v>16277268235</v>
      </c>
      <c r="I43" s="3">
        <v>15844639795.785</v>
      </c>
      <c r="K43" s="3">
        <v>0</v>
      </c>
      <c r="M43" s="3">
        <v>0</v>
      </c>
      <c r="O43" s="3">
        <v>-222774</v>
      </c>
      <c r="Q43" s="3">
        <v>15080642532</v>
      </c>
      <c r="S43" s="3">
        <v>0</v>
      </c>
      <c r="U43" s="3">
        <v>0</v>
      </c>
      <c r="W43" s="3">
        <v>0</v>
      </c>
      <c r="Y43" s="3">
        <v>0</v>
      </c>
      <c r="AA43" s="8">
        <f>Y43/'سرمایه گذاری ها'!$O$19</f>
        <v>0</v>
      </c>
    </row>
    <row r="44" spans="3:27" x14ac:dyDescent="0.55000000000000004">
      <c r="C44" s="2" t="s">
        <v>137</v>
      </c>
      <c r="E44" s="3">
        <v>193594</v>
      </c>
      <c r="G44" s="3">
        <v>14003094371</v>
      </c>
      <c r="I44" s="3">
        <v>13201529137.02</v>
      </c>
      <c r="K44" s="3">
        <v>0</v>
      </c>
      <c r="M44" s="3">
        <v>0</v>
      </c>
      <c r="O44" s="3">
        <v>-193594</v>
      </c>
      <c r="Q44" s="3">
        <v>14254187519</v>
      </c>
      <c r="S44" s="3">
        <v>0</v>
      </c>
      <c r="U44" s="3">
        <v>0</v>
      </c>
      <c r="W44" s="3">
        <v>0</v>
      </c>
      <c r="Y44" s="3">
        <v>0</v>
      </c>
      <c r="AA44" s="8">
        <f>Y44/'سرمایه گذاری ها'!$O$19</f>
        <v>0</v>
      </c>
    </row>
    <row r="45" spans="3:27" x14ac:dyDescent="0.55000000000000004">
      <c r="C45" s="2" t="s">
        <v>165</v>
      </c>
      <c r="E45" s="3">
        <v>1165794</v>
      </c>
      <c r="G45" s="3">
        <v>24874316277</v>
      </c>
      <c r="I45" s="3">
        <v>24104236534.560001</v>
      </c>
      <c r="K45" s="3">
        <v>0</v>
      </c>
      <c r="M45" s="3">
        <v>0</v>
      </c>
      <c r="O45" s="3">
        <v>-1165794</v>
      </c>
      <c r="Q45" s="3">
        <v>22154057003</v>
      </c>
      <c r="S45" s="3">
        <v>0</v>
      </c>
      <c r="U45" s="3">
        <v>0</v>
      </c>
      <c r="W45" s="3">
        <v>0</v>
      </c>
      <c r="Y45" s="3">
        <v>0</v>
      </c>
      <c r="Z45" s="3"/>
      <c r="AA45" s="8">
        <f>Y45/'سرمایه گذاری ها'!$O$19</f>
        <v>0</v>
      </c>
    </row>
    <row r="46" spans="3:27" x14ac:dyDescent="0.55000000000000004">
      <c r="C46" s="2" t="s">
        <v>216</v>
      </c>
      <c r="E46" s="3">
        <v>0</v>
      </c>
      <c r="G46" s="3">
        <v>0</v>
      </c>
      <c r="I46" s="3">
        <v>0</v>
      </c>
      <c r="K46" s="3">
        <v>6880000</v>
      </c>
      <c r="M46" s="3">
        <v>24862582948</v>
      </c>
      <c r="O46" s="3">
        <v>-6880000</v>
      </c>
      <c r="Q46" s="3">
        <v>25339524171</v>
      </c>
      <c r="S46" s="3">
        <v>0</v>
      </c>
      <c r="U46" s="3">
        <v>0</v>
      </c>
      <c r="W46" s="3">
        <v>0</v>
      </c>
      <c r="Y46" s="3">
        <v>0</v>
      </c>
      <c r="AA46" s="8">
        <f>Y46/'سرمایه گذاری ها'!$O$19</f>
        <v>0</v>
      </c>
    </row>
    <row r="47" spans="3:27" x14ac:dyDescent="0.55000000000000004">
      <c r="E47" s="3"/>
      <c r="G47" s="3"/>
      <c r="I47" s="3"/>
      <c r="K47" s="3"/>
      <c r="M47" s="3"/>
      <c r="O47" s="3"/>
      <c r="Q47" s="3"/>
      <c r="S47" s="3"/>
      <c r="U47" s="3"/>
      <c r="W47" s="3"/>
      <c r="Y47" s="3"/>
      <c r="AA47" s="8"/>
    </row>
    <row r="48" spans="3:27" ht="21.75" thickBot="1" x14ac:dyDescent="0.6">
      <c r="C48" s="2" t="s">
        <v>95</v>
      </c>
      <c r="E48" s="10">
        <f>SUM(E11:E46)</f>
        <v>60929348</v>
      </c>
      <c r="F48" s="10">
        <f>SUM(F11:F46)</f>
        <v>0</v>
      </c>
      <c r="G48" s="10">
        <f>SUM(G11:G46)</f>
        <v>720601370047</v>
      </c>
      <c r="H48" s="10">
        <f>SUM(H11:H46)</f>
        <v>0</v>
      </c>
      <c r="I48" s="10">
        <f>SUM(I11:I46)</f>
        <v>642038879342.77734</v>
      </c>
      <c r="J48" s="10">
        <f>SUM(J11:J46)</f>
        <v>0</v>
      </c>
      <c r="K48" s="10">
        <f>SUM(K11:K46)</f>
        <v>17303746</v>
      </c>
      <c r="L48" s="10">
        <f>SUM(L11:L46)</f>
        <v>0</v>
      </c>
      <c r="M48" s="10">
        <f>SUM(M11:M46)</f>
        <v>111181580325</v>
      </c>
      <c r="N48" s="10">
        <f>SUM(N11:N46)</f>
        <v>0</v>
      </c>
      <c r="O48" s="10">
        <f>SUM(O11:O46)</f>
        <v>-9788999</v>
      </c>
      <c r="P48" s="10">
        <f>SUM(P11:P46)</f>
        <v>0</v>
      </c>
      <c r="Q48" s="10">
        <f>SUM(Q11:Q46)</f>
        <v>97660043663</v>
      </c>
      <c r="R48" s="10">
        <f>SUM(R11:R46)</f>
        <v>0</v>
      </c>
      <c r="S48" s="10">
        <f>SUM(S11:S46)</f>
        <v>68444095</v>
      </c>
      <c r="T48" s="10">
        <f>SUM(T11:T46)</f>
        <v>0</v>
      </c>
      <c r="U48" s="10">
        <f>SUM(U11:U46)</f>
        <v>742180</v>
      </c>
      <c r="V48" s="10">
        <f>SUM(V11:V46)</f>
        <v>0</v>
      </c>
      <c r="W48" s="10">
        <f>SUM(W11:W46)</f>
        <v>731524465128</v>
      </c>
      <c r="X48" s="10">
        <f>SUM(X11:X46)</f>
        <v>0</v>
      </c>
      <c r="Y48" s="10">
        <f>SUM(Y11:Y46)</f>
        <v>717869876367.58606</v>
      </c>
      <c r="Z48" s="3">
        <f>SUM(Z11:Z42)</f>
        <v>0</v>
      </c>
      <c r="AA48" s="32">
        <f>SUM(AA11:AA46)</f>
        <v>0.94311218628880544</v>
      </c>
    </row>
    <row r="49" spans="15:27" ht="21.75" thickTop="1" x14ac:dyDescent="0.55000000000000004">
      <c r="AA49" s="8"/>
    </row>
    <row r="50" spans="15:27" ht="30.75" customHeight="1" x14ac:dyDescent="0.95">
      <c r="O50" s="57">
        <v>2</v>
      </c>
    </row>
  </sheetData>
  <sortState xmlns:xlrd2="http://schemas.microsoft.com/office/spreadsheetml/2017/richdata2" ref="C11:AA46">
    <sortCondition descending="1" ref="Y11:Y46"/>
  </sortState>
  <mergeCells count="29">
    <mergeCell ref="C2:AA2"/>
    <mergeCell ref="C3:AA3"/>
    <mergeCell ref="C4:AA4"/>
    <mergeCell ref="J8:J10"/>
    <mergeCell ref="R8:R10"/>
    <mergeCell ref="T9:T10"/>
    <mergeCell ref="V9:V10"/>
    <mergeCell ref="X9:X10"/>
    <mergeCell ref="Z9:Z10"/>
    <mergeCell ref="D9:D10"/>
    <mergeCell ref="F9:F10"/>
    <mergeCell ref="AA9:AA10"/>
    <mergeCell ref="S8:AA8"/>
    <mergeCell ref="K8:Q8"/>
    <mergeCell ref="S9:S10"/>
    <mergeCell ref="U9:U10"/>
    <mergeCell ref="W9:W10"/>
    <mergeCell ref="Y9:Y10"/>
    <mergeCell ref="K10"/>
    <mergeCell ref="M10"/>
    <mergeCell ref="K9:M9"/>
    <mergeCell ref="O10"/>
    <mergeCell ref="Q10"/>
    <mergeCell ref="O9:Q9"/>
    <mergeCell ref="C8:C10"/>
    <mergeCell ref="E9:E10"/>
    <mergeCell ref="G9:G10"/>
    <mergeCell ref="I9:I10"/>
    <mergeCell ref="E8:I8"/>
  </mergeCells>
  <printOptions horizontalCentered="1" verticalCentered="1"/>
  <pageMargins left="0.7" right="0.7" top="0.25" bottom="0.25" header="0.3" footer="0.3"/>
  <pageSetup paperSize="9" scale="4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AB17"/>
  <sheetViews>
    <sheetView rightToLeft="1" view="pageBreakPreview" zoomScale="60" zoomScaleNormal="100" workbookViewId="0">
      <selection activeCell="M21" sqref="M21"/>
    </sheetView>
  </sheetViews>
  <sheetFormatPr defaultRowHeight="21" x14ac:dyDescent="0.6"/>
  <cols>
    <col min="1" max="1" width="4.5703125" style="1" customWidth="1"/>
    <col min="2" max="2" width="13.7109375" style="1" bestFit="1" customWidth="1"/>
    <col min="3" max="3" width="1" style="1" customWidth="1"/>
    <col min="4" max="4" width="22.5703125" style="1" bestFit="1" customWidth="1"/>
    <col min="5" max="5" width="1" style="1" customWidth="1"/>
    <col min="6" max="6" width="16.28515625" style="1" bestFit="1" customWidth="1"/>
    <col min="7" max="7" width="1" style="1" customWidth="1"/>
    <col min="8" max="8" width="15.85546875" style="1" bestFit="1" customWidth="1"/>
    <col min="9" max="9" width="1" style="1" customWidth="1"/>
    <col min="10" max="10" width="11.85546875" style="1" bestFit="1" customWidth="1"/>
    <col min="11" max="11" width="1" style="1" customWidth="1"/>
    <col min="12" max="12" width="22.5703125" style="1" bestFit="1" customWidth="1"/>
    <col min="13" max="13" width="1" style="1" customWidth="1"/>
    <col min="14" max="14" width="16.28515625" style="1" bestFit="1" customWidth="1"/>
    <col min="15" max="15" width="1" style="1" customWidth="1"/>
    <col min="16" max="16" width="15.85546875" style="1" bestFit="1" customWidth="1"/>
    <col min="17" max="17" width="1" style="1" customWidth="1"/>
    <col min="18" max="18" width="11.85546875" style="1" bestFit="1" customWidth="1"/>
    <col min="19" max="19" width="1" style="1" customWidth="1"/>
    <col min="20" max="20" width="9.140625" style="1" customWidth="1"/>
    <col min="21" max="16384" width="9.140625" style="1"/>
  </cols>
  <sheetData>
    <row r="2" spans="2:28" ht="30" x14ac:dyDescent="0.6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</row>
    <row r="3" spans="2:28" ht="30" x14ac:dyDescent="0.6">
      <c r="B3" s="114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</row>
    <row r="4" spans="2:28" ht="30" x14ac:dyDescent="0.6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</row>
    <row r="5" spans="2:28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s="2" customFormat="1" ht="30" x14ac:dyDescent="0.55000000000000004">
      <c r="B6" s="14" t="s">
        <v>109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ht="24" customHeight="1" x14ac:dyDescent="0.6">
      <c r="B8" s="20"/>
      <c r="C8" s="15"/>
      <c r="D8" s="124" t="s">
        <v>207</v>
      </c>
      <c r="E8" s="124" t="s">
        <v>3</v>
      </c>
      <c r="F8" s="124" t="s">
        <v>3</v>
      </c>
      <c r="G8" s="124" t="s">
        <v>3</v>
      </c>
      <c r="H8" s="124" t="s">
        <v>3</v>
      </c>
      <c r="I8" s="124" t="s">
        <v>3</v>
      </c>
      <c r="J8" s="124" t="s">
        <v>3</v>
      </c>
      <c r="K8" s="15"/>
      <c r="L8" s="124" t="s">
        <v>213</v>
      </c>
      <c r="M8" s="124" t="s">
        <v>5</v>
      </c>
      <c r="N8" s="124" t="s">
        <v>5</v>
      </c>
      <c r="O8" s="124" t="s">
        <v>5</v>
      </c>
      <c r="P8" s="124" t="s">
        <v>5</v>
      </c>
      <c r="Q8" s="124" t="s">
        <v>5</v>
      </c>
      <c r="R8" s="124" t="s">
        <v>5</v>
      </c>
      <c r="S8" s="15"/>
    </row>
    <row r="9" spans="2:28" ht="30" x14ac:dyDescent="0.6">
      <c r="B9" s="21" t="s">
        <v>2</v>
      </c>
      <c r="C9" s="15"/>
      <c r="D9" s="18" t="s">
        <v>20</v>
      </c>
      <c r="E9" s="19"/>
      <c r="F9" s="18" t="s">
        <v>21</v>
      </c>
      <c r="G9" s="19"/>
      <c r="H9" s="18" t="s">
        <v>22</v>
      </c>
      <c r="I9" s="19"/>
      <c r="J9" s="18" t="s">
        <v>23</v>
      </c>
      <c r="K9" s="15"/>
      <c r="L9" s="18" t="s">
        <v>20</v>
      </c>
      <c r="M9" s="19"/>
      <c r="N9" s="18" t="s">
        <v>21</v>
      </c>
      <c r="O9" s="19"/>
      <c r="P9" s="18" t="s">
        <v>22</v>
      </c>
      <c r="Q9" s="19"/>
      <c r="R9" s="18" t="s">
        <v>23</v>
      </c>
      <c r="S9" s="15"/>
    </row>
    <row r="10" spans="2:28" x14ac:dyDescent="0.6">
      <c r="D10" s="72">
        <v>0</v>
      </c>
      <c r="E10" s="72"/>
      <c r="F10" s="72">
        <v>0</v>
      </c>
      <c r="G10" s="72"/>
      <c r="H10" s="72">
        <v>0</v>
      </c>
      <c r="I10" s="72"/>
      <c r="J10" s="72">
        <v>0</v>
      </c>
      <c r="K10" s="72"/>
      <c r="L10" s="72">
        <v>0</v>
      </c>
      <c r="M10" s="72"/>
      <c r="N10" s="72">
        <v>0</v>
      </c>
      <c r="O10" s="72"/>
      <c r="P10" s="72">
        <v>0</v>
      </c>
      <c r="Q10" s="72"/>
      <c r="R10" s="72">
        <v>0</v>
      </c>
    </row>
    <row r="11" spans="2:28" ht="26.25" customHeight="1" thickBot="1" x14ac:dyDescent="0.65">
      <c r="B11" s="22" t="s">
        <v>95</v>
      </c>
      <c r="D11" s="73">
        <v>0</v>
      </c>
      <c r="E11" s="72"/>
      <c r="F11" s="73">
        <v>0</v>
      </c>
      <c r="G11" s="72"/>
      <c r="H11" s="73">
        <v>0</v>
      </c>
      <c r="I11" s="72"/>
      <c r="J11" s="73">
        <v>0</v>
      </c>
      <c r="K11" s="72"/>
      <c r="L11" s="73">
        <v>0</v>
      </c>
      <c r="M11" s="72"/>
      <c r="N11" s="73">
        <v>0</v>
      </c>
      <c r="O11" s="72"/>
      <c r="P11" s="73">
        <v>0</v>
      </c>
      <c r="Q11" s="72"/>
      <c r="R11" s="73">
        <v>0</v>
      </c>
    </row>
    <row r="12" spans="2:28" ht="21.75" thickTop="1" x14ac:dyDescent="0.6"/>
    <row r="17" spans="10:10" ht="30" x14ac:dyDescent="0.75">
      <c r="J17" s="56">
        <v>3</v>
      </c>
    </row>
  </sheetData>
  <mergeCells count="5">
    <mergeCell ref="B2:S2"/>
    <mergeCell ref="B3:S3"/>
    <mergeCell ref="B4:S4"/>
    <mergeCell ref="L8:R8"/>
    <mergeCell ref="D8:J8"/>
  </mergeCells>
  <printOptions horizontalCentered="1" verticalCentered="1"/>
  <pageMargins left="0.7" right="0.7" top="0.75" bottom="0.75" header="0.3" footer="0.3"/>
  <pageSetup paperSize="9" scale="8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AM22"/>
  <sheetViews>
    <sheetView rightToLeft="1" view="pageBreakPreview" topLeftCell="A4" zoomScale="60" zoomScaleNormal="70" workbookViewId="0">
      <selection activeCell="AL12" sqref="AL12:AL13"/>
    </sheetView>
  </sheetViews>
  <sheetFormatPr defaultRowHeight="21" x14ac:dyDescent="0.6"/>
  <cols>
    <col min="1" max="1" width="4.7109375" style="1" customWidth="1"/>
    <col min="2" max="2" width="46.28515625" style="1" bestFit="1" customWidth="1"/>
    <col min="3" max="3" width="1" style="1" customWidth="1"/>
    <col min="4" max="4" width="14.28515625" style="1" customWidth="1"/>
    <col min="5" max="5" width="1" style="1" customWidth="1"/>
    <col min="6" max="6" width="13.7109375" style="1" customWidth="1"/>
    <col min="7" max="7" width="1" style="1" customWidth="1"/>
    <col min="8" max="8" width="17" style="1" bestFit="1" customWidth="1"/>
    <col min="9" max="9" width="1" style="1" customWidth="1"/>
    <col min="10" max="10" width="19.140625" style="1" bestFit="1" customWidth="1"/>
    <col min="11" max="11" width="1" style="1" customWidth="1"/>
    <col min="12" max="12" width="11.85546875" style="1" bestFit="1" customWidth="1"/>
    <col min="13" max="13" width="1" style="1" customWidth="1"/>
    <col min="14" max="14" width="12" style="1" bestFit="1" customWidth="1"/>
    <col min="15" max="15" width="1" style="1" customWidth="1"/>
    <col min="16" max="16" width="12.28515625" style="1" bestFit="1" customWidth="1"/>
    <col min="17" max="17" width="1" style="1" customWidth="1"/>
    <col min="18" max="18" width="24.140625" style="1" bestFit="1" customWidth="1"/>
    <col min="19" max="19" width="1" style="1" customWidth="1"/>
    <col min="20" max="20" width="25.5703125" style="1" bestFit="1" customWidth="1"/>
    <col min="21" max="21" width="1" style="1" customWidth="1"/>
    <col min="22" max="22" width="10.7109375" style="1" bestFit="1" customWidth="1"/>
    <col min="23" max="23" width="1" style="1" customWidth="1"/>
    <col min="24" max="24" width="22.5703125" style="1" bestFit="1" customWidth="1"/>
    <col min="25" max="25" width="1" style="1" customWidth="1"/>
    <col min="26" max="26" width="13.28515625" style="1" customWidth="1"/>
    <col min="27" max="27" width="1" style="1" customWidth="1"/>
    <col min="28" max="28" width="22.5703125" style="1" bestFit="1" customWidth="1"/>
    <col min="29" max="29" width="1" style="1" customWidth="1"/>
    <col min="30" max="30" width="12.28515625" style="1" bestFit="1" customWidth="1"/>
    <col min="31" max="31" width="1" style="1" customWidth="1"/>
    <col min="32" max="32" width="19.5703125" style="1" customWidth="1"/>
    <col min="33" max="33" width="1" style="1" customWidth="1"/>
    <col min="34" max="34" width="23.140625" style="1" customWidth="1"/>
    <col min="35" max="35" width="1" style="1" customWidth="1"/>
    <col min="36" max="36" width="25.42578125" style="1" bestFit="1" customWidth="1"/>
    <col min="37" max="37" width="1" style="1" customWidth="1"/>
    <col min="38" max="38" width="23.140625" style="1" customWidth="1"/>
    <col min="39" max="39" width="1" style="1" customWidth="1"/>
    <col min="40" max="40" width="9.140625" style="1" customWidth="1"/>
    <col min="41" max="16384" width="9.140625" style="1"/>
  </cols>
  <sheetData>
    <row r="2" spans="2:39" ht="39" x14ac:dyDescent="0.6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</row>
    <row r="3" spans="2:39" ht="39" x14ac:dyDescent="0.6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  <c r="AG3" s="126"/>
      <c r="AH3" s="126"/>
      <c r="AI3" s="126"/>
      <c r="AJ3" s="126"/>
      <c r="AK3" s="126"/>
      <c r="AL3" s="126"/>
    </row>
    <row r="4" spans="2:39" ht="39" x14ac:dyDescent="0.6">
      <c r="B4" s="126" t="s">
        <v>212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  <c r="AG4" s="126"/>
      <c r="AH4" s="126"/>
      <c r="AI4" s="126"/>
      <c r="AJ4" s="126"/>
      <c r="AK4" s="126"/>
      <c r="AL4" s="126"/>
    </row>
    <row r="5" spans="2:39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9" s="2" customFormat="1" ht="30" x14ac:dyDescent="0.55000000000000004">
      <c r="B6" s="14" t="s">
        <v>110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9" ht="30" x14ac:dyDescent="0.6">
      <c r="B8" s="114" t="s">
        <v>24</v>
      </c>
      <c r="C8" s="114" t="s">
        <v>24</v>
      </c>
      <c r="D8" s="114" t="s">
        <v>24</v>
      </c>
      <c r="E8" s="114" t="s">
        <v>24</v>
      </c>
      <c r="F8" s="114" t="s">
        <v>24</v>
      </c>
      <c r="G8" s="114" t="s">
        <v>24</v>
      </c>
      <c r="H8" s="114" t="s">
        <v>24</v>
      </c>
      <c r="I8" s="114" t="s">
        <v>24</v>
      </c>
      <c r="J8" s="114" t="s">
        <v>24</v>
      </c>
      <c r="K8" s="114" t="s">
        <v>24</v>
      </c>
      <c r="L8" s="114" t="s">
        <v>24</v>
      </c>
      <c r="M8" s="114" t="s">
        <v>24</v>
      </c>
      <c r="N8" s="114" t="s">
        <v>24</v>
      </c>
      <c r="P8" s="114" t="s">
        <v>207</v>
      </c>
      <c r="Q8" s="114" t="s">
        <v>3</v>
      </c>
      <c r="R8" s="114" t="s">
        <v>3</v>
      </c>
      <c r="S8" s="114" t="s">
        <v>3</v>
      </c>
      <c r="T8" s="114" t="s">
        <v>3</v>
      </c>
      <c r="V8" s="114" t="s">
        <v>4</v>
      </c>
      <c r="W8" s="114" t="s">
        <v>4</v>
      </c>
      <c r="X8" s="114" t="s">
        <v>4</v>
      </c>
      <c r="Y8" s="114" t="s">
        <v>4</v>
      </c>
      <c r="Z8" s="114" t="s">
        <v>4</v>
      </c>
      <c r="AA8" s="114" t="s">
        <v>4</v>
      </c>
      <c r="AB8" s="114" t="s">
        <v>4</v>
      </c>
      <c r="AD8" s="114" t="s">
        <v>213</v>
      </c>
      <c r="AE8" s="114" t="s">
        <v>5</v>
      </c>
      <c r="AF8" s="114" t="s">
        <v>5</v>
      </c>
      <c r="AG8" s="114" t="s">
        <v>5</v>
      </c>
      <c r="AH8" s="114" t="s">
        <v>5</v>
      </c>
      <c r="AI8" s="114" t="s">
        <v>5</v>
      </c>
      <c r="AJ8" s="114" t="s">
        <v>5</v>
      </c>
      <c r="AK8" s="114" t="s">
        <v>5</v>
      </c>
      <c r="AL8" s="114" t="s">
        <v>5</v>
      </c>
    </row>
    <row r="9" spans="2:39" s="16" customFormat="1" ht="45.75" customHeight="1" x14ac:dyDescent="0.6">
      <c r="B9" s="117" t="s">
        <v>25</v>
      </c>
      <c r="C9" s="23"/>
      <c r="D9" s="117" t="s">
        <v>26</v>
      </c>
      <c r="E9" s="23"/>
      <c r="F9" s="117" t="s">
        <v>27</v>
      </c>
      <c r="G9" s="23"/>
      <c r="H9" s="117" t="s">
        <v>28</v>
      </c>
      <c r="I9" s="23"/>
      <c r="J9" s="117" t="s">
        <v>29</v>
      </c>
      <c r="K9" s="23"/>
      <c r="L9" s="117" t="s">
        <v>30</v>
      </c>
      <c r="M9" s="23"/>
      <c r="N9" s="117" t="s">
        <v>23</v>
      </c>
      <c r="P9" s="117" t="s">
        <v>6</v>
      </c>
      <c r="Q9" s="23"/>
      <c r="R9" s="117" t="s">
        <v>7</v>
      </c>
      <c r="S9" s="23"/>
      <c r="T9" s="117" t="s">
        <v>8</v>
      </c>
      <c r="V9" s="117" t="s">
        <v>9</v>
      </c>
      <c r="W9" s="117" t="s">
        <v>9</v>
      </c>
      <c r="X9" s="117" t="s">
        <v>9</v>
      </c>
      <c r="Z9" s="117" t="s">
        <v>10</v>
      </c>
      <c r="AA9" s="117" t="s">
        <v>10</v>
      </c>
      <c r="AB9" s="117" t="s">
        <v>10</v>
      </c>
      <c r="AD9" s="117" t="s">
        <v>6</v>
      </c>
      <c r="AE9" s="23"/>
      <c r="AF9" s="117" t="s">
        <v>31</v>
      </c>
      <c r="AG9" s="23"/>
      <c r="AH9" s="117" t="s">
        <v>7</v>
      </c>
      <c r="AI9" s="23"/>
      <c r="AJ9" s="117" t="s">
        <v>8</v>
      </c>
      <c r="AK9" s="23"/>
      <c r="AL9" s="117" t="s">
        <v>12</v>
      </c>
    </row>
    <row r="10" spans="2:39" s="16" customFormat="1" ht="52.5" customHeight="1" x14ac:dyDescent="0.6">
      <c r="B10" s="118" t="s">
        <v>25</v>
      </c>
      <c r="C10" s="24"/>
      <c r="D10" s="118" t="s">
        <v>26</v>
      </c>
      <c r="E10" s="24"/>
      <c r="F10" s="118" t="s">
        <v>27</v>
      </c>
      <c r="G10" s="24"/>
      <c r="H10" s="118" t="s">
        <v>28</v>
      </c>
      <c r="I10" s="24"/>
      <c r="J10" s="118" t="s">
        <v>29</v>
      </c>
      <c r="K10" s="24"/>
      <c r="L10" s="118" t="s">
        <v>30</v>
      </c>
      <c r="M10" s="24"/>
      <c r="N10" s="118" t="s">
        <v>23</v>
      </c>
      <c r="P10" s="118" t="s">
        <v>6</v>
      </c>
      <c r="Q10" s="24"/>
      <c r="R10" s="118" t="s">
        <v>7</v>
      </c>
      <c r="S10" s="24"/>
      <c r="T10" s="118" t="s">
        <v>8</v>
      </c>
      <c r="V10" s="118" t="s">
        <v>6</v>
      </c>
      <c r="W10" s="24"/>
      <c r="X10" s="118" t="s">
        <v>7</v>
      </c>
      <c r="Z10" s="118" t="s">
        <v>6</v>
      </c>
      <c r="AA10" s="24"/>
      <c r="AB10" s="118" t="s">
        <v>13</v>
      </c>
      <c r="AD10" s="118" t="s">
        <v>6</v>
      </c>
      <c r="AE10" s="24"/>
      <c r="AF10" s="118" t="s">
        <v>31</v>
      </c>
      <c r="AG10" s="24"/>
      <c r="AH10" s="118" t="s">
        <v>7</v>
      </c>
      <c r="AI10" s="24"/>
      <c r="AJ10" s="118" t="s">
        <v>8</v>
      </c>
      <c r="AK10" s="24"/>
      <c r="AL10" s="118" t="s">
        <v>12</v>
      </c>
    </row>
    <row r="11" spans="2:39" s="16" customFormat="1" ht="45" customHeight="1" x14ac:dyDescent="0.75">
      <c r="B11" s="75" t="s">
        <v>175</v>
      </c>
      <c r="C11" s="75"/>
      <c r="D11" s="75" t="s">
        <v>142</v>
      </c>
      <c r="E11" s="75"/>
      <c r="F11" s="75" t="s">
        <v>142</v>
      </c>
      <c r="G11" s="75"/>
      <c r="H11" s="75" t="s">
        <v>217</v>
      </c>
      <c r="I11" s="75"/>
      <c r="J11" s="75" t="s">
        <v>218</v>
      </c>
      <c r="K11" s="75"/>
      <c r="L11" s="75">
        <v>0</v>
      </c>
      <c r="M11" s="75"/>
      <c r="N11" s="75">
        <v>0</v>
      </c>
      <c r="O11" s="75"/>
      <c r="P11" s="75">
        <v>0</v>
      </c>
      <c r="Q11" s="75"/>
      <c r="R11" s="75">
        <v>0</v>
      </c>
      <c r="S11" s="75"/>
      <c r="T11" s="75">
        <v>0</v>
      </c>
      <c r="U11" s="75"/>
      <c r="V11" s="76">
        <v>15000</v>
      </c>
      <c r="W11" s="75"/>
      <c r="X11" s="76">
        <v>9992810867</v>
      </c>
      <c r="Y11" s="75"/>
      <c r="Z11" s="76">
        <v>0</v>
      </c>
      <c r="AA11" s="75"/>
      <c r="AB11" s="76">
        <v>0</v>
      </c>
      <c r="AC11" s="75"/>
      <c r="AD11" s="75">
        <v>15000</v>
      </c>
      <c r="AE11" s="75"/>
      <c r="AF11" s="75">
        <v>677820</v>
      </c>
      <c r="AG11" s="75"/>
      <c r="AH11" s="75">
        <v>9992810867</v>
      </c>
      <c r="AI11" s="75"/>
      <c r="AJ11" s="75">
        <v>10165457176</v>
      </c>
      <c r="AK11" s="1"/>
      <c r="AL11" s="81">
        <f>AJ11/'سرمایه گذاری ها'!$O$19</f>
        <v>1.3355019979935011E-2</v>
      </c>
    </row>
    <row r="12" spans="2:39" s="16" customFormat="1" ht="45" customHeight="1" x14ac:dyDescent="0.75">
      <c r="B12" s="75" t="s">
        <v>141</v>
      </c>
      <c r="C12" s="75"/>
      <c r="D12" s="75" t="s">
        <v>142</v>
      </c>
      <c r="E12" s="75"/>
      <c r="F12" s="75" t="s">
        <v>142</v>
      </c>
      <c r="G12" s="75"/>
      <c r="H12" s="75" t="s">
        <v>143</v>
      </c>
      <c r="I12" s="75"/>
      <c r="J12" s="75" t="s">
        <v>144</v>
      </c>
      <c r="K12" s="75"/>
      <c r="L12" s="75">
        <v>18</v>
      </c>
      <c r="M12" s="75"/>
      <c r="N12" s="75">
        <v>18</v>
      </c>
      <c r="O12" s="75"/>
      <c r="P12" s="75">
        <v>5400</v>
      </c>
      <c r="Q12" s="75"/>
      <c r="R12" s="75">
        <v>5184939600</v>
      </c>
      <c r="S12" s="75"/>
      <c r="T12" s="75">
        <v>5345031037</v>
      </c>
      <c r="U12" s="75"/>
      <c r="V12" s="76">
        <v>0</v>
      </c>
      <c r="W12" s="75"/>
      <c r="X12" s="76">
        <v>0</v>
      </c>
      <c r="Y12" s="75"/>
      <c r="Z12" s="76">
        <v>0</v>
      </c>
      <c r="AA12" s="75"/>
      <c r="AB12" s="76">
        <v>0</v>
      </c>
      <c r="AC12" s="75"/>
      <c r="AD12" s="75">
        <v>5400</v>
      </c>
      <c r="AE12" s="75"/>
      <c r="AF12" s="75">
        <v>990000</v>
      </c>
      <c r="AG12" s="75"/>
      <c r="AH12" s="75">
        <v>5184939600</v>
      </c>
      <c r="AI12" s="75"/>
      <c r="AJ12" s="75">
        <v>5345031037</v>
      </c>
      <c r="AK12" s="1"/>
      <c r="AL12" s="81">
        <f>AJ12/'سرمایه گذاری ها'!$O$19</f>
        <v>7.0221137187059801E-3</v>
      </c>
    </row>
    <row r="13" spans="2:39" s="16" customFormat="1" ht="45" customHeight="1" x14ac:dyDescent="0.75">
      <c r="B13" s="112" t="s">
        <v>145</v>
      </c>
      <c r="C13" s="112"/>
      <c r="D13" s="112" t="s">
        <v>142</v>
      </c>
      <c r="E13" s="112"/>
      <c r="F13" s="112" t="s">
        <v>142</v>
      </c>
      <c r="G13" s="112"/>
      <c r="H13" s="112" t="s">
        <v>73</v>
      </c>
      <c r="I13" s="112"/>
      <c r="J13" s="112" t="s">
        <v>199</v>
      </c>
      <c r="K13" s="112"/>
      <c r="L13" s="112">
        <v>0</v>
      </c>
      <c r="M13" s="112"/>
      <c r="N13" s="112">
        <v>0</v>
      </c>
      <c r="O13" s="112"/>
      <c r="P13" s="112">
        <v>1200</v>
      </c>
      <c r="Q13" s="112"/>
      <c r="R13" s="112">
        <v>753093463</v>
      </c>
      <c r="S13" s="112"/>
      <c r="T13" s="112">
        <v>786229470</v>
      </c>
      <c r="U13" s="112"/>
      <c r="V13" s="76">
        <v>100</v>
      </c>
      <c r="W13" s="112"/>
      <c r="X13" s="76">
        <v>64112617</v>
      </c>
      <c r="Y13" s="112"/>
      <c r="Z13" s="76">
        <v>0</v>
      </c>
      <c r="AA13" s="112"/>
      <c r="AB13" s="76">
        <v>0</v>
      </c>
      <c r="AC13" s="112"/>
      <c r="AD13" s="112">
        <v>1300</v>
      </c>
      <c r="AE13" s="112"/>
      <c r="AF13" s="112">
        <v>651830</v>
      </c>
      <c r="AG13" s="112"/>
      <c r="AH13" s="112">
        <v>817206080</v>
      </c>
      <c r="AI13" s="112"/>
      <c r="AJ13" s="112">
        <v>847225412</v>
      </c>
      <c r="AK13" s="1"/>
      <c r="AL13" s="81">
        <f>AJ13/'سرمایه گذاری ها'!$O$19</f>
        <v>1.1130549378026982E-3</v>
      </c>
    </row>
    <row r="14" spans="2:39" s="16" customFormat="1" ht="45" customHeight="1" x14ac:dyDescent="0.75">
      <c r="B14" s="75" t="s">
        <v>158</v>
      </c>
      <c r="C14" s="75"/>
      <c r="D14" s="75" t="s">
        <v>142</v>
      </c>
      <c r="E14" s="75"/>
      <c r="F14" s="75" t="s">
        <v>142</v>
      </c>
      <c r="G14" s="75"/>
      <c r="H14" s="75" t="s">
        <v>159</v>
      </c>
      <c r="I14" s="75"/>
      <c r="J14" s="75" t="s">
        <v>160</v>
      </c>
      <c r="K14" s="75"/>
      <c r="L14" s="75">
        <v>0</v>
      </c>
      <c r="M14" s="75"/>
      <c r="N14" s="75">
        <v>0</v>
      </c>
      <c r="O14" s="75"/>
      <c r="P14" s="75">
        <v>97</v>
      </c>
      <c r="Q14" s="75"/>
      <c r="R14" s="75">
        <v>59149097</v>
      </c>
      <c r="S14" s="75"/>
      <c r="T14" s="75">
        <v>61756464</v>
      </c>
      <c r="U14" s="75"/>
      <c r="V14" s="76">
        <v>0</v>
      </c>
      <c r="W14" s="75"/>
      <c r="X14" s="76">
        <v>0</v>
      </c>
      <c r="Y14" s="75"/>
      <c r="Z14" s="76">
        <v>0</v>
      </c>
      <c r="AA14" s="75"/>
      <c r="AB14" s="76">
        <v>0</v>
      </c>
      <c r="AC14" s="75"/>
      <c r="AD14" s="75">
        <v>97</v>
      </c>
      <c r="AE14" s="75"/>
      <c r="AF14" s="75">
        <v>632800</v>
      </c>
      <c r="AG14" s="75"/>
      <c r="AH14" s="75">
        <v>59149097</v>
      </c>
      <c r="AI14" s="75"/>
      <c r="AJ14" s="75">
        <v>61370474</v>
      </c>
      <c r="AK14" s="1"/>
      <c r="AL14" s="81">
        <f>AJ14/'سرمایه گذاری ها'!$O$19</f>
        <v>8.0626369503883691E-5</v>
      </c>
    </row>
    <row r="15" spans="2:39" ht="30" x14ac:dyDescent="0.75">
      <c r="B15" s="75"/>
      <c r="C15" s="75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6"/>
      <c r="W15" s="75"/>
      <c r="X15" s="75"/>
      <c r="Y15" s="75"/>
      <c r="Z15" s="76"/>
      <c r="AA15" s="75"/>
      <c r="AB15" s="75"/>
      <c r="AC15" s="75"/>
      <c r="AD15" s="75"/>
      <c r="AE15" s="75"/>
      <c r="AF15" s="75"/>
      <c r="AG15" s="75"/>
      <c r="AH15" s="75"/>
      <c r="AI15" s="75"/>
      <c r="AJ15" s="75"/>
      <c r="AL15" s="81"/>
    </row>
    <row r="16" spans="2:39" s="56" customFormat="1" ht="30.75" thickBot="1" x14ac:dyDescent="0.8">
      <c r="B16" s="125" t="s">
        <v>95</v>
      </c>
      <c r="C16" s="125"/>
      <c r="D16" s="125"/>
      <c r="E16" s="125"/>
      <c r="F16" s="125"/>
      <c r="G16" s="125"/>
      <c r="H16" s="125"/>
      <c r="I16" s="125"/>
      <c r="J16" s="125"/>
      <c r="K16" s="125"/>
      <c r="L16" s="125"/>
      <c r="M16" s="125"/>
      <c r="N16" s="125"/>
      <c r="P16" s="80">
        <f t="shared" ref="P16:AE16" si="0">SUM(P11:P15)</f>
        <v>6697</v>
      </c>
      <c r="Q16" s="80">
        <f t="shared" si="0"/>
        <v>0</v>
      </c>
      <c r="R16" s="80">
        <f t="shared" si="0"/>
        <v>5997182160</v>
      </c>
      <c r="S16" s="80">
        <f t="shared" si="0"/>
        <v>0</v>
      </c>
      <c r="T16" s="80">
        <f t="shared" si="0"/>
        <v>6193016971</v>
      </c>
      <c r="U16" s="80">
        <f t="shared" si="0"/>
        <v>0</v>
      </c>
      <c r="V16" s="80">
        <f t="shared" si="0"/>
        <v>15100</v>
      </c>
      <c r="W16" s="80">
        <f t="shared" si="0"/>
        <v>0</v>
      </c>
      <c r="X16" s="80">
        <f t="shared" si="0"/>
        <v>10056923484</v>
      </c>
      <c r="Y16" s="80">
        <f t="shared" si="0"/>
        <v>0</v>
      </c>
      <c r="Z16" s="80">
        <f t="shared" si="0"/>
        <v>0</v>
      </c>
      <c r="AA16" s="80">
        <f t="shared" si="0"/>
        <v>0</v>
      </c>
      <c r="AB16" s="80">
        <f t="shared" si="0"/>
        <v>0</v>
      </c>
      <c r="AC16" s="80">
        <f t="shared" si="0"/>
        <v>0</v>
      </c>
      <c r="AD16" s="80">
        <f t="shared" si="0"/>
        <v>21797</v>
      </c>
      <c r="AE16" s="80">
        <f t="shared" si="0"/>
        <v>0</v>
      </c>
      <c r="AF16" s="80"/>
      <c r="AG16" s="80">
        <f>SUM(AG11:AG15)</f>
        <v>0</v>
      </c>
      <c r="AH16" s="80">
        <f>SUM(AH11:AH15)</f>
        <v>16054105644</v>
      </c>
      <c r="AI16" s="60"/>
      <c r="AJ16" s="80">
        <f>SUM(AJ11:AJ15)</f>
        <v>16419084099</v>
      </c>
      <c r="AK16" s="60"/>
      <c r="AL16" s="84">
        <f>SUM(AL11:AL15)</f>
        <v>2.1570815005947572E-2</v>
      </c>
      <c r="AM16" s="56">
        <f>SUM(P16:AL16)</f>
        <v>54720355952.021568</v>
      </c>
    </row>
    <row r="17" spans="20:20" ht="21" customHeight="1" thickTop="1" x14ac:dyDescent="0.6"/>
    <row r="22" spans="20:20" ht="33" x14ac:dyDescent="0.8">
      <c r="T22" s="58">
        <v>4</v>
      </c>
    </row>
  </sheetData>
  <sortState xmlns:xlrd2="http://schemas.microsoft.com/office/spreadsheetml/2017/richdata2" ref="B11:AL14">
    <sortCondition descending="1" ref="AJ11:AJ14"/>
  </sortState>
  <mergeCells count="29">
    <mergeCell ref="B16:N16"/>
    <mergeCell ref="B2:AL2"/>
    <mergeCell ref="B3:AL3"/>
    <mergeCell ref="B4:AL4"/>
    <mergeCell ref="AF9:AF10"/>
    <mergeCell ref="AH9:AH10"/>
    <mergeCell ref="AJ9:AJ10"/>
    <mergeCell ref="AL9:AL10"/>
    <mergeCell ref="AD8:AL8"/>
    <mergeCell ref="Z10"/>
    <mergeCell ref="AB10"/>
    <mergeCell ref="Z9:AB9"/>
    <mergeCell ref="V8:AB8"/>
    <mergeCell ref="AD9:AD10"/>
    <mergeCell ref="T9:T10"/>
    <mergeCell ref="P8:T8"/>
    <mergeCell ref="V10"/>
    <mergeCell ref="X10"/>
    <mergeCell ref="V9:X9"/>
    <mergeCell ref="L9:L10"/>
    <mergeCell ref="N9:N10"/>
    <mergeCell ref="B8:N8"/>
    <mergeCell ref="P9:P10"/>
    <mergeCell ref="R9:R10"/>
    <mergeCell ref="B9:B10"/>
    <mergeCell ref="D9:D10"/>
    <mergeCell ref="F9:F10"/>
    <mergeCell ref="H9:H10"/>
    <mergeCell ref="J9:J10"/>
  </mergeCells>
  <printOptions horizontalCentered="1" verticalCentered="1"/>
  <pageMargins left="0.2" right="0.2" top="0.75" bottom="0.75" header="0.3" footer="0.3"/>
  <pageSetup paperSize="9" scale="3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F17"/>
  <sheetViews>
    <sheetView rightToLeft="1" view="pageBreakPreview" zoomScale="60" zoomScaleNormal="70" workbookViewId="0">
      <selection activeCell="D24" sqref="D24"/>
    </sheetView>
  </sheetViews>
  <sheetFormatPr defaultRowHeight="21" x14ac:dyDescent="0.6"/>
  <cols>
    <col min="1" max="1" width="4.7109375" style="1" customWidth="1"/>
    <col min="2" max="2" width="58.42578125" style="1" bestFit="1" customWidth="1"/>
    <col min="3" max="3" width="1" style="1" customWidth="1"/>
    <col min="4" max="4" width="17.140625" style="1" customWidth="1"/>
    <col min="5" max="5" width="1" style="1" customWidth="1"/>
    <col min="6" max="6" width="11.7109375" style="1" bestFit="1" customWidth="1"/>
    <col min="7" max="7" width="1" style="1" customWidth="1"/>
    <col min="8" max="8" width="14.140625" style="1" bestFit="1" customWidth="1"/>
    <col min="9" max="9" width="1" style="1" customWidth="1"/>
    <col min="10" max="10" width="14" style="1" customWidth="1"/>
    <col min="11" max="11" width="1" style="1" customWidth="1"/>
    <col min="12" max="12" width="9.85546875" style="1" bestFit="1" customWidth="1"/>
    <col min="13" max="13" width="1" style="1" customWidth="1"/>
    <col min="14" max="14" width="20.140625" style="1" bestFit="1" customWidth="1"/>
    <col min="15" max="15" width="1" style="1" customWidth="1"/>
    <col min="16" max="16" width="22.42578125" style="1" customWidth="1"/>
    <col min="17" max="17" width="1" style="1" customWidth="1"/>
    <col min="18" max="18" width="8" style="1" bestFit="1" customWidth="1"/>
    <col min="19" max="19" width="1" style="1" customWidth="1"/>
    <col min="20" max="20" width="19" style="1" customWidth="1"/>
    <col min="21" max="21" width="1" style="1" customWidth="1"/>
    <col min="22" max="22" width="9.85546875" style="1" bestFit="1" customWidth="1"/>
    <col min="23" max="23" width="1" style="1" customWidth="1"/>
    <col min="24" max="24" width="20.140625" style="1" bestFit="1" customWidth="1"/>
    <col min="25" max="25" width="1" style="1" customWidth="1"/>
    <col min="26" max="26" width="8" style="1" bestFit="1" customWidth="1"/>
    <col min="27" max="27" width="1" style="1" customWidth="1"/>
    <col min="28" max="28" width="19" style="1" bestFit="1" customWidth="1"/>
    <col min="29" max="29" width="1" style="1" customWidth="1"/>
    <col min="30" max="30" width="22.42578125" style="1" customWidth="1"/>
    <col min="31" max="31" width="1" style="1" customWidth="1"/>
    <col min="32" max="32" width="17.42578125" style="1" customWidth="1"/>
    <col min="33" max="33" width="1" style="1" customWidth="1"/>
    <col min="34" max="34" width="9.140625" style="1" customWidth="1"/>
    <col min="35" max="16384" width="9.140625" style="1"/>
  </cols>
  <sheetData>
    <row r="2" spans="2:32" ht="39" x14ac:dyDescent="0.6">
      <c r="B2" s="126" t="s">
        <v>0</v>
      </c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</row>
    <row r="3" spans="2:32" ht="39" x14ac:dyDescent="0.6">
      <c r="B3" s="126" t="s">
        <v>1</v>
      </c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  <c r="Z3" s="126"/>
      <c r="AA3" s="126"/>
      <c r="AB3" s="126"/>
      <c r="AC3" s="126"/>
      <c r="AD3" s="126"/>
      <c r="AE3" s="126"/>
      <c r="AF3" s="126"/>
    </row>
    <row r="4" spans="2:32" ht="39" x14ac:dyDescent="0.6">
      <c r="B4" s="126" t="s">
        <v>212</v>
      </c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  <c r="Z4" s="126"/>
      <c r="AA4" s="126"/>
      <c r="AB4" s="126"/>
      <c r="AC4" s="126"/>
      <c r="AD4" s="126"/>
      <c r="AE4" s="126"/>
      <c r="AF4" s="126"/>
    </row>
    <row r="5" spans="2:32" s="2" customFormat="1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32" s="2" customFormat="1" ht="30" x14ac:dyDescent="0.55000000000000004">
      <c r="B6" s="14" t="s">
        <v>111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32" s="16" customFormat="1" x14ac:dyDescent="0.6">
      <c r="B8" s="116" t="s">
        <v>37</v>
      </c>
      <c r="C8" s="116" t="s">
        <v>37</v>
      </c>
      <c r="D8" s="116" t="s">
        <v>37</v>
      </c>
      <c r="E8" s="116" t="s">
        <v>37</v>
      </c>
      <c r="F8" s="116" t="s">
        <v>37</v>
      </c>
      <c r="G8" s="116" t="s">
        <v>37</v>
      </c>
      <c r="H8" s="116" t="s">
        <v>37</v>
      </c>
      <c r="I8" s="116" t="s">
        <v>37</v>
      </c>
      <c r="J8" s="116" t="s">
        <v>37</v>
      </c>
      <c r="L8" s="116" t="s">
        <v>207</v>
      </c>
      <c r="M8" s="116" t="s">
        <v>3</v>
      </c>
      <c r="N8" s="116" t="s">
        <v>3</v>
      </c>
      <c r="O8" s="116" t="s">
        <v>3</v>
      </c>
      <c r="P8" s="116" t="s">
        <v>3</v>
      </c>
      <c r="R8" s="116" t="s">
        <v>4</v>
      </c>
      <c r="S8" s="116" t="s">
        <v>4</v>
      </c>
      <c r="T8" s="116" t="s">
        <v>4</v>
      </c>
      <c r="U8" s="116" t="s">
        <v>4</v>
      </c>
      <c r="V8" s="116" t="s">
        <v>4</v>
      </c>
      <c r="W8" s="116" t="s">
        <v>4</v>
      </c>
      <c r="X8" s="116" t="s">
        <v>4</v>
      </c>
      <c r="Z8" s="116" t="s">
        <v>213</v>
      </c>
      <c r="AA8" s="116" t="s">
        <v>5</v>
      </c>
      <c r="AB8" s="116" t="s">
        <v>5</v>
      </c>
      <c r="AC8" s="116" t="s">
        <v>5</v>
      </c>
      <c r="AD8" s="116" t="s">
        <v>5</v>
      </c>
      <c r="AE8" s="116" t="s">
        <v>5</v>
      </c>
      <c r="AF8" s="116" t="s">
        <v>5</v>
      </c>
    </row>
    <row r="9" spans="2:32" s="16" customFormat="1" x14ac:dyDescent="0.6">
      <c r="B9" s="117" t="s">
        <v>38</v>
      </c>
      <c r="C9" s="23"/>
      <c r="D9" s="117" t="s">
        <v>104</v>
      </c>
      <c r="E9" s="23"/>
      <c r="F9" s="117" t="s">
        <v>30</v>
      </c>
      <c r="G9" s="23"/>
      <c r="H9" s="117" t="s">
        <v>39</v>
      </c>
      <c r="I9" s="23"/>
      <c r="J9" s="117" t="s">
        <v>27</v>
      </c>
      <c r="L9" s="117" t="s">
        <v>6</v>
      </c>
      <c r="M9" s="23"/>
      <c r="N9" s="117" t="s">
        <v>7</v>
      </c>
      <c r="O9" s="23"/>
      <c r="P9" s="117" t="s">
        <v>8</v>
      </c>
      <c r="R9" s="117" t="s">
        <v>9</v>
      </c>
      <c r="S9" s="117" t="s">
        <v>9</v>
      </c>
      <c r="T9" s="117" t="s">
        <v>9</v>
      </c>
      <c r="U9" s="23"/>
      <c r="V9" s="117" t="s">
        <v>10</v>
      </c>
      <c r="W9" s="117" t="s">
        <v>10</v>
      </c>
      <c r="X9" s="117" t="s">
        <v>10</v>
      </c>
      <c r="Z9" s="117" t="s">
        <v>6</v>
      </c>
      <c r="AA9" s="23"/>
      <c r="AB9" s="117" t="s">
        <v>7</v>
      </c>
      <c r="AC9" s="23"/>
      <c r="AD9" s="117" t="s">
        <v>8</v>
      </c>
      <c r="AE9" s="23"/>
      <c r="AF9" s="117" t="s">
        <v>40</v>
      </c>
    </row>
    <row r="10" spans="2:32" s="16" customFormat="1" ht="45.75" customHeight="1" x14ac:dyDescent="0.6">
      <c r="B10" s="118" t="s">
        <v>38</v>
      </c>
      <c r="C10" s="24"/>
      <c r="D10" s="118" t="s">
        <v>29</v>
      </c>
      <c r="E10" s="24"/>
      <c r="F10" s="118" t="s">
        <v>30</v>
      </c>
      <c r="G10" s="24"/>
      <c r="H10" s="118" t="s">
        <v>39</v>
      </c>
      <c r="I10" s="24"/>
      <c r="J10" s="118" t="s">
        <v>27</v>
      </c>
      <c r="L10" s="118" t="s">
        <v>6</v>
      </c>
      <c r="M10" s="24"/>
      <c r="N10" s="118" t="s">
        <v>7</v>
      </c>
      <c r="O10" s="24"/>
      <c r="P10" s="118" t="s">
        <v>8</v>
      </c>
      <c r="R10" s="118" t="s">
        <v>6</v>
      </c>
      <c r="S10" s="24"/>
      <c r="T10" s="118" t="s">
        <v>7</v>
      </c>
      <c r="U10" s="24"/>
      <c r="V10" s="118" t="s">
        <v>6</v>
      </c>
      <c r="W10" s="24"/>
      <c r="X10" s="118" t="s">
        <v>13</v>
      </c>
      <c r="Z10" s="118" t="s">
        <v>6</v>
      </c>
      <c r="AA10" s="24"/>
      <c r="AB10" s="118" t="s">
        <v>7</v>
      </c>
      <c r="AC10" s="24"/>
      <c r="AD10" s="118" t="s">
        <v>8</v>
      </c>
      <c r="AE10" s="24"/>
      <c r="AF10" s="118" t="s">
        <v>40</v>
      </c>
    </row>
    <row r="11" spans="2:32" ht="30.75" x14ac:dyDescent="0.85"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</row>
    <row r="12" spans="2:32" ht="31.5" thickBot="1" x14ac:dyDescent="0.9">
      <c r="B12" s="127" t="s">
        <v>95</v>
      </c>
      <c r="C12" s="127"/>
      <c r="D12" s="127"/>
      <c r="E12" s="127"/>
      <c r="F12" s="127"/>
      <c r="G12" s="127"/>
      <c r="H12" s="127"/>
      <c r="I12" s="127"/>
      <c r="J12" s="127"/>
      <c r="L12" s="83">
        <f>SUM(L11:L11)</f>
        <v>0</v>
      </c>
      <c r="M12" s="82"/>
      <c r="N12" s="83">
        <f>SUM(N11:N11)</f>
        <v>0</v>
      </c>
      <c r="O12" s="82"/>
      <c r="P12" s="83">
        <f>SUM(P11:P11)</f>
        <v>0</v>
      </c>
      <c r="Q12" s="82"/>
      <c r="R12" s="83"/>
      <c r="S12" s="82"/>
      <c r="T12" s="83"/>
      <c r="U12" s="82"/>
      <c r="V12" s="83">
        <f>SUM(V11:V11)</f>
        <v>0</v>
      </c>
      <c r="W12" s="82"/>
      <c r="X12" s="83">
        <f>SUM(X11:X11)</f>
        <v>0</v>
      </c>
      <c r="Y12" s="82"/>
      <c r="Z12" s="83"/>
      <c r="AA12" s="82"/>
      <c r="AB12" s="83"/>
      <c r="AC12" s="82"/>
      <c r="AD12" s="83"/>
      <c r="AE12" s="82"/>
      <c r="AF12" s="83"/>
    </row>
    <row r="13" spans="2:32" ht="21.75" thickTop="1" x14ac:dyDescent="0.6"/>
    <row r="17" spans="16:16" ht="33" x14ac:dyDescent="0.8">
      <c r="P17" s="58">
        <v>5</v>
      </c>
    </row>
  </sheetData>
  <mergeCells count="26">
    <mergeCell ref="B12:J12"/>
    <mergeCell ref="B2:AF2"/>
    <mergeCell ref="B3:AF3"/>
    <mergeCell ref="B4:AF4"/>
    <mergeCell ref="R8:X8"/>
    <mergeCell ref="Z9:Z10"/>
    <mergeCell ref="AB9:AB10"/>
    <mergeCell ref="AD9:AD10"/>
    <mergeCell ref="AF9:AF10"/>
    <mergeCell ref="Z8:AF8"/>
    <mergeCell ref="R10"/>
    <mergeCell ref="T10"/>
    <mergeCell ref="R9:T9"/>
    <mergeCell ref="V10"/>
    <mergeCell ref="X10"/>
    <mergeCell ref="V9:X9"/>
    <mergeCell ref="B8:J8"/>
    <mergeCell ref="L9:L10"/>
    <mergeCell ref="N9:N10"/>
    <mergeCell ref="P9:P10"/>
    <mergeCell ref="L8:P8"/>
    <mergeCell ref="B9:B10"/>
    <mergeCell ref="D9:D10"/>
    <mergeCell ref="F9:F10"/>
    <mergeCell ref="H9:H10"/>
    <mergeCell ref="J9:J10"/>
  </mergeCells>
  <printOptions horizontalCentered="1" verticalCentered="1"/>
  <pageMargins left="0.7" right="0.7" top="0.75" bottom="0.75" header="0.3" footer="0.3"/>
  <pageSetup paperSize="9" scale="4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2:AB25"/>
  <sheetViews>
    <sheetView rightToLeft="1" view="pageBreakPreview" zoomScale="60" zoomScaleNormal="100" workbookViewId="0">
      <selection activeCell="T11" sqref="T11"/>
    </sheetView>
  </sheetViews>
  <sheetFormatPr defaultRowHeight="21" x14ac:dyDescent="0.55000000000000004"/>
  <cols>
    <col min="1" max="1" width="4" style="2" customWidth="1"/>
    <col min="2" max="2" width="21.7109375" style="2" customWidth="1"/>
    <col min="3" max="3" width="1" style="2" customWidth="1"/>
    <col min="4" max="4" width="25.7109375" style="2" customWidth="1"/>
    <col min="5" max="5" width="1" style="2" customWidth="1"/>
    <col min="6" max="6" width="17" style="2" bestFit="1" customWidth="1"/>
    <col min="7" max="7" width="1" style="2" customWidth="1"/>
    <col min="8" max="8" width="15.7109375" style="2" bestFit="1" customWidth="1"/>
    <col min="9" max="9" width="1" style="2" customWidth="1"/>
    <col min="10" max="10" width="7.140625" style="2" customWidth="1"/>
    <col min="11" max="11" width="1" style="2" customWidth="1"/>
    <col min="12" max="12" width="16" style="2" bestFit="1" customWidth="1"/>
    <col min="13" max="13" width="1" style="2" customWidth="1"/>
    <col min="14" max="14" width="17.85546875" style="2" customWidth="1"/>
    <col min="15" max="15" width="1" style="2" customWidth="1"/>
    <col min="16" max="16" width="17.5703125" style="2" bestFit="1" customWidth="1"/>
    <col min="17" max="17" width="1" style="2" customWidth="1"/>
    <col min="18" max="18" width="16.28515625" style="2" bestFit="1" customWidth="1"/>
    <col min="19" max="19" width="1" style="2" customWidth="1"/>
    <col min="20" max="20" width="12.5703125" style="2" customWidth="1"/>
    <col min="21" max="21" width="1" style="2" customWidth="1"/>
    <col min="22" max="22" width="9.140625" style="2" customWidth="1"/>
    <col min="23" max="16384" width="9.140625" style="2"/>
  </cols>
  <sheetData>
    <row r="2" spans="2:28" ht="30" x14ac:dyDescent="0.55000000000000004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114"/>
      <c r="S2" s="114"/>
      <c r="T2" s="114"/>
    </row>
    <row r="3" spans="2:28" ht="30" x14ac:dyDescent="0.55000000000000004">
      <c r="B3" s="114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114"/>
      <c r="S3" s="114"/>
      <c r="T3" s="114"/>
    </row>
    <row r="4" spans="2:28" ht="30" x14ac:dyDescent="0.55000000000000004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</row>
    <row r="5" spans="2:28" ht="30" x14ac:dyDescent="0.55000000000000004">
      <c r="B5" s="14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</row>
    <row r="6" spans="2:28" ht="30" x14ac:dyDescent="0.55000000000000004">
      <c r="B6" s="14" t="s">
        <v>112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8" spans="2:28" s="4" customFormat="1" ht="30" customHeight="1" x14ac:dyDescent="0.55000000000000004">
      <c r="B8" s="115" t="s">
        <v>41</v>
      </c>
      <c r="D8" s="116" t="s">
        <v>42</v>
      </c>
      <c r="E8" s="116" t="s">
        <v>42</v>
      </c>
      <c r="F8" s="116" t="s">
        <v>42</v>
      </c>
      <c r="G8" s="116" t="s">
        <v>42</v>
      </c>
      <c r="H8" s="116" t="s">
        <v>42</v>
      </c>
      <c r="I8" s="116" t="s">
        <v>42</v>
      </c>
      <c r="J8" s="116" t="s">
        <v>42</v>
      </c>
      <c r="L8" s="116" t="s">
        <v>207</v>
      </c>
      <c r="N8" s="116" t="s">
        <v>4</v>
      </c>
      <c r="O8" s="116" t="s">
        <v>4</v>
      </c>
      <c r="P8" s="116" t="s">
        <v>4</v>
      </c>
      <c r="R8" s="116" t="s">
        <v>213</v>
      </c>
      <c r="S8" s="116" t="s">
        <v>5</v>
      </c>
      <c r="T8" s="116" t="s">
        <v>5</v>
      </c>
    </row>
    <row r="9" spans="2:28" s="4" customFormat="1" ht="47.25" customHeight="1" x14ac:dyDescent="0.55000000000000004">
      <c r="B9" s="131" t="s">
        <v>41</v>
      </c>
      <c r="D9" s="129" t="s">
        <v>43</v>
      </c>
      <c r="E9" s="40"/>
      <c r="F9" s="129" t="s">
        <v>44</v>
      </c>
      <c r="G9" s="40"/>
      <c r="H9" s="129" t="s">
        <v>45</v>
      </c>
      <c r="I9" s="40"/>
      <c r="J9" s="129" t="s">
        <v>30</v>
      </c>
      <c r="L9" s="129" t="s">
        <v>46</v>
      </c>
      <c r="N9" s="129" t="s">
        <v>47</v>
      </c>
      <c r="O9" s="40"/>
      <c r="P9" s="129" t="s">
        <v>48</v>
      </c>
      <c r="R9" s="129" t="s">
        <v>46</v>
      </c>
      <c r="S9" s="40"/>
      <c r="T9" s="130" t="s">
        <v>40</v>
      </c>
    </row>
    <row r="10" spans="2:28" s="4" customFormat="1" x14ac:dyDescent="0.55000000000000004">
      <c r="B10" s="5" t="s">
        <v>209</v>
      </c>
      <c r="C10" s="5"/>
      <c r="D10" s="29" t="s">
        <v>210</v>
      </c>
      <c r="E10" s="5"/>
      <c r="F10" s="5" t="s">
        <v>49</v>
      </c>
      <c r="G10" s="5"/>
      <c r="H10" s="5" t="s">
        <v>211</v>
      </c>
      <c r="I10" s="5"/>
      <c r="J10" s="30">
        <v>0</v>
      </c>
      <c r="K10" s="5"/>
      <c r="L10" s="30">
        <v>7606931421</v>
      </c>
      <c r="M10" s="5"/>
      <c r="N10" s="30">
        <v>120360132481</v>
      </c>
      <c r="O10" s="5"/>
      <c r="P10" s="30">
        <v>103152249786</v>
      </c>
      <c r="Q10" s="5"/>
      <c r="R10" s="30">
        <v>24814814116</v>
      </c>
      <c r="S10" s="5"/>
      <c r="T10" s="46">
        <f>R10/'سرمایه گذاری ها'!$O$19</f>
        <v>3.2600829709850454E-2</v>
      </c>
    </row>
    <row r="11" spans="2:28" s="4" customFormat="1" x14ac:dyDescent="0.55000000000000004">
      <c r="B11" s="5" t="s">
        <v>53</v>
      </c>
      <c r="C11" s="5"/>
      <c r="D11" s="29" t="s">
        <v>54</v>
      </c>
      <c r="E11" s="5"/>
      <c r="F11" s="5" t="s">
        <v>49</v>
      </c>
      <c r="G11" s="5"/>
      <c r="H11" s="5" t="s">
        <v>55</v>
      </c>
      <c r="I11" s="5"/>
      <c r="J11" s="30">
        <v>0</v>
      </c>
      <c r="K11" s="5"/>
      <c r="L11" s="30">
        <v>176511</v>
      </c>
      <c r="M11" s="5"/>
      <c r="N11" s="30">
        <v>2000001451</v>
      </c>
      <c r="O11" s="5"/>
      <c r="P11" s="30">
        <v>0</v>
      </c>
      <c r="Q11" s="5"/>
      <c r="R11" s="30">
        <v>2000177962</v>
      </c>
      <c r="S11" s="5"/>
      <c r="T11" s="46">
        <f>R11/'سرمایه گذاری ها'!$O$19</f>
        <v>2.6277634329129841E-3</v>
      </c>
    </row>
    <row r="12" spans="2:28" s="4" customFormat="1" x14ac:dyDescent="0.55000000000000004">
      <c r="B12" s="5" t="s">
        <v>50</v>
      </c>
      <c r="C12" s="5"/>
      <c r="D12" s="29" t="s">
        <v>51</v>
      </c>
      <c r="E12" s="5"/>
      <c r="F12" s="5" t="s">
        <v>49</v>
      </c>
      <c r="G12" s="5"/>
      <c r="H12" s="5" t="s">
        <v>52</v>
      </c>
      <c r="I12" s="5"/>
      <c r="J12" s="30">
        <v>0</v>
      </c>
      <c r="K12" s="5"/>
      <c r="L12" s="30">
        <v>750000</v>
      </c>
      <c r="M12" s="5"/>
      <c r="N12" s="30">
        <v>53126296447</v>
      </c>
      <c r="O12" s="5"/>
      <c r="P12" s="30">
        <v>53059754675</v>
      </c>
      <c r="Q12" s="5"/>
      <c r="R12" s="30">
        <v>67291772</v>
      </c>
      <c r="S12" s="5"/>
      <c r="T12" s="46">
        <f>R12/'سرمایه گذاری ها'!$O$19</f>
        <v>8.8405562483403582E-5</v>
      </c>
    </row>
    <row r="13" spans="2:28" s="4" customFormat="1" x14ac:dyDescent="0.55000000000000004">
      <c r="B13" s="5"/>
      <c r="C13" s="5"/>
      <c r="D13" s="29"/>
      <c r="E13" s="5"/>
      <c r="F13" s="5"/>
      <c r="G13" s="5"/>
      <c r="H13" s="5"/>
      <c r="I13" s="5"/>
      <c r="J13" s="30"/>
      <c r="K13" s="5"/>
      <c r="L13" s="30"/>
      <c r="M13" s="5"/>
      <c r="N13" s="30"/>
      <c r="O13" s="5"/>
      <c r="P13" s="30"/>
      <c r="Q13" s="5"/>
      <c r="R13" s="30"/>
      <c r="S13" s="5"/>
      <c r="T13" s="46"/>
    </row>
    <row r="14" spans="2:28" ht="27" thickBot="1" x14ac:dyDescent="0.6">
      <c r="B14" s="128" t="s">
        <v>95</v>
      </c>
      <c r="C14" s="128"/>
      <c r="D14" s="128"/>
      <c r="E14" s="128"/>
      <c r="F14" s="128"/>
      <c r="G14" s="128"/>
      <c r="H14" s="128"/>
      <c r="I14" s="128"/>
      <c r="J14" s="128"/>
      <c r="L14" s="10">
        <f>SUM(L10:L12)</f>
        <v>7607857932</v>
      </c>
      <c r="N14" s="10">
        <f>SUM(N10:N12)</f>
        <v>175486430379</v>
      </c>
      <c r="P14" s="10">
        <f>SUM(P10:P12)</f>
        <v>156212004461</v>
      </c>
      <c r="R14" s="10">
        <f>SUM(R10:R12)</f>
        <v>26882283850</v>
      </c>
      <c r="T14" s="67">
        <f>SUM(T10:T12)</f>
        <v>3.5316998705246842E-2</v>
      </c>
    </row>
    <row r="15" spans="2:28" ht="21.75" thickTop="1" x14ac:dyDescent="0.55000000000000004"/>
    <row r="25" spans="10:10" ht="33" x14ac:dyDescent="0.8">
      <c r="J25" s="58">
        <v>6</v>
      </c>
    </row>
  </sheetData>
  <sortState xmlns:xlrd2="http://schemas.microsoft.com/office/spreadsheetml/2017/richdata2" ref="B10:U12">
    <sortCondition descending="1" ref="R10:R12"/>
  </sortState>
  <mergeCells count="18">
    <mergeCell ref="J9"/>
    <mergeCell ref="D8:J8"/>
    <mergeCell ref="B2:T2"/>
    <mergeCell ref="B3:T3"/>
    <mergeCell ref="B4:T4"/>
    <mergeCell ref="B14:J14"/>
    <mergeCell ref="R9"/>
    <mergeCell ref="T9"/>
    <mergeCell ref="R8:T8"/>
    <mergeCell ref="L9"/>
    <mergeCell ref="L8"/>
    <mergeCell ref="N9"/>
    <mergeCell ref="P9"/>
    <mergeCell ref="N8:P8"/>
    <mergeCell ref="B8:B9"/>
    <mergeCell ref="D9"/>
    <mergeCell ref="F9"/>
    <mergeCell ref="H9"/>
  </mergeCells>
  <printOptions horizontalCentered="1" verticalCentered="1"/>
  <pageMargins left="0.7" right="0.7" top="0.75" bottom="0.75" header="0.3" footer="0.3"/>
  <pageSetup paperSize="9" scale="7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2:AB21"/>
  <sheetViews>
    <sheetView rightToLeft="1" view="pageBreakPreview" topLeftCell="A4" zoomScale="60" zoomScaleNormal="100" workbookViewId="0">
      <selection activeCell="B9" sqref="B9:N9"/>
    </sheetView>
  </sheetViews>
  <sheetFormatPr defaultRowHeight="21" x14ac:dyDescent="0.6"/>
  <cols>
    <col min="1" max="1" width="1.5703125" style="1" customWidth="1"/>
    <col min="2" max="2" width="13.7109375" style="1" bestFit="1" customWidth="1"/>
    <col min="3" max="3" width="1" style="1" customWidth="1"/>
    <col min="4" max="4" width="8" style="1" bestFit="1" customWidth="1"/>
    <col min="5" max="5" width="1" style="1" customWidth="1"/>
    <col min="6" max="6" width="15.7109375" style="1" bestFit="1" customWidth="1"/>
    <col min="7" max="7" width="1" style="1" customWidth="1"/>
    <col min="8" max="8" width="25" style="1" bestFit="1" customWidth="1"/>
    <col min="9" max="9" width="1" style="1" customWidth="1"/>
    <col min="10" max="10" width="17.140625" style="1" bestFit="1" customWidth="1"/>
    <col min="11" max="11" width="1" style="1" customWidth="1"/>
    <col min="12" max="12" width="34.7109375" style="1" bestFit="1" customWidth="1"/>
    <col min="13" max="13" width="1" style="1" customWidth="1"/>
    <col min="14" max="14" width="8.28515625" style="1" bestFit="1" customWidth="1"/>
    <col min="15" max="15" width="1" style="1" customWidth="1"/>
    <col min="16" max="16" width="9.140625" style="1" customWidth="1"/>
    <col min="17" max="16384" width="9.140625" style="1"/>
  </cols>
  <sheetData>
    <row r="2" spans="2:28" ht="30" x14ac:dyDescent="0.6">
      <c r="B2" s="114" t="s">
        <v>0</v>
      </c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2:28" ht="30" x14ac:dyDescent="0.6">
      <c r="B3" s="114" t="s">
        <v>1</v>
      </c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</row>
    <row r="4" spans="2:28" ht="30" x14ac:dyDescent="0.6">
      <c r="B4" s="114" t="s">
        <v>212</v>
      </c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</row>
    <row r="5" spans="2:28" ht="117" customHeight="1" x14ac:dyDescent="0.6"/>
    <row r="6" spans="2:28" s="2" customFormat="1" ht="30" x14ac:dyDescent="0.55000000000000004">
      <c r="B6" s="14" t="s">
        <v>114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2:28" ht="65.25" customHeight="1" x14ac:dyDescent="0.6">
      <c r="B7" s="133" t="s">
        <v>103</v>
      </c>
      <c r="D7" s="114" t="s">
        <v>213</v>
      </c>
      <c r="E7" s="114" t="s">
        <v>5</v>
      </c>
      <c r="F7" s="114" t="s">
        <v>5</v>
      </c>
      <c r="G7" s="114" t="s">
        <v>5</v>
      </c>
      <c r="H7" s="114" t="s">
        <v>5</v>
      </c>
      <c r="I7" s="114" t="s">
        <v>5</v>
      </c>
      <c r="J7" s="114" t="s">
        <v>5</v>
      </c>
      <c r="K7" s="114" t="s">
        <v>5</v>
      </c>
      <c r="L7" s="114" t="s">
        <v>5</v>
      </c>
      <c r="M7" s="114" t="s">
        <v>5</v>
      </c>
      <c r="N7" s="114" t="s">
        <v>5</v>
      </c>
    </row>
    <row r="8" spans="2:28" ht="30" x14ac:dyDescent="0.6">
      <c r="B8" s="133" t="s">
        <v>2</v>
      </c>
      <c r="D8" s="132" t="s">
        <v>6</v>
      </c>
      <c r="E8" s="25"/>
      <c r="F8" s="132" t="s">
        <v>32</v>
      </c>
      <c r="G8" s="25"/>
      <c r="H8" s="132" t="s">
        <v>33</v>
      </c>
      <c r="I8" s="25"/>
      <c r="J8" s="132" t="s">
        <v>34</v>
      </c>
      <c r="K8" s="25"/>
      <c r="L8" s="132" t="s">
        <v>35</v>
      </c>
      <c r="M8" s="25"/>
      <c r="N8" s="132" t="s">
        <v>36</v>
      </c>
    </row>
    <row r="9" spans="2:28" x14ac:dyDescent="0.6">
      <c r="D9" s="72"/>
      <c r="E9" s="72"/>
      <c r="F9" s="72"/>
      <c r="G9" s="72"/>
      <c r="H9" s="72"/>
      <c r="I9" s="72"/>
      <c r="J9" s="109"/>
      <c r="K9" s="72"/>
      <c r="L9" s="72"/>
      <c r="M9" s="72"/>
      <c r="N9" s="72"/>
    </row>
    <row r="10" spans="2:28" ht="22.5" thickBot="1" x14ac:dyDescent="0.65">
      <c r="B10" s="2" t="s">
        <v>95</v>
      </c>
      <c r="D10" s="73">
        <f>SUM(D9)</f>
        <v>0</v>
      </c>
      <c r="E10" s="72"/>
      <c r="F10" s="73">
        <f>SUM(F9)</f>
        <v>0</v>
      </c>
      <c r="G10" s="72"/>
      <c r="H10" s="73">
        <f>SUM(H9)</f>
        <v>0</v>
      </c>
      <c r="I10" s="72"/>
      <c r="J10" s="108">
        <f>SUM(J9)</f>
        <v>0</v>
      </c>
      <c r="K10" s="72"/>
      <c r="L10" s="73">
        <f>SUM(L9)</f>
        <v>0</v>
      </c>
      <c r="M10" s="72"/>
      <c r="N10" s="73"/>
    </row>
    <row r="11" spans="2:28" ht="21.75" thickTop="1" x14ac:dyDescent="0.6"/>
    <row r="21" spans="8:8" ht="30" x14ac:dyDescent="0.75">
      <c r="H21" s="59">
        <v>7</v>
      </c>
    </row>
  </sheetData>
  <mergeCells count="11">
    <mergeCell ref="B2:N2"/>
    <mergeCell ref="B3:N3"/>
    <mergeCell ref="B4:N4"/>
    <mergeCell ref="L8"/>
    <mergeCell ref="N8"/>
    <mergeCell ref="D7:N7"/>
    <mergeCell ref="B7:B8"/>
    <mergeCell ref="D8"/>
    <mergeCell ref="F8"/>
    <mergeCell ref="H8"/>
    <mergeCell ref="J8"/>
  </mergeCells>
  <printOptions horizontalCentered="1" verticalCentered="1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2:AB18"/>
  <sheetViews>
    <sheetView rightToLeft="1" view="pageBreakPreview" zoomScaleNormal="100" zoomScaleSheetLayoutView="100" workbookViewId="0">
      <selection activeCell="H13" sqref="H13"/>
    </sheetView>
  </sheetViews>
  <sheetFormatPr defaultRowHeight="21" x14ac:dyDescent="0.55000000000000004"/>
  <cols>
    <col min="1" max="1" width="2.5703125" style="2" customWidth="1"/>
    <col min="2" max="2" width="25.85546875" style="2" bestFit="1" customWidth="1"/>
    <col min="3" max="3" width="1" style="2" customWidth="1"/>
    <col min="4" max="4" width="17.5703125" style="2" bestFit="1" customWidth="1"/>
    <col min="5" max="5" width="1" style="2" customWidth="1"/>
    <col min="6" max="6" width="15.28515625" style="2" customWidth="1"/>
    <col min="7" max="7" width="1" style="2" customWidth="1"/>
    <col min="8" max="8" width="22" style="2" customWidth="1"/>
    <col min="9" max="9" width="1" style="2" customWidth="1"/>
    <col min="10" max="10" width="9.140625" style="2" customWidth="1"/>
    <col min="11" max="16384" width="9.140625" style="2"/>
  </cols>
  <sheetData>
    <row r="2" spans="1:28" ht="30" x14ac:dyDescent="0.55000000000000004">
      <c r="B2" s="114" t="s">
        <v>0</v>
      </c>
      <c r="C2" s="114"/>
      <c r="D2" s="114"/>
      <c r="E2" s="114"/>
      <c r="F2" s="114"/>
      <c r="G2" s="114"/>
      <c r="H2" s="114"/>
    </row>
    <row r="3" spans="1:28" ht="30" x14ac:dyDescent="0.55000000000000004">
      <c r="B3" s="114" t="s">
        <v>56</v>
      </c>
      <c r="C3" s="114"/>
      <c r="D3" s="114"/>
      <c r="E3" s="114"/>
      <c r="F3" s="114"/>
      <c r="G3" s="114"/>
      <c r="H3" s="114"/>
    </row>
    <row r="4" spans="1:28" ht="30" x14ac:dyDescent="0.55000000000000004">
      <c r="B4" s="114" t="s">
        <v>212</v>
      </c>
      <c r="C4" s="114"/>
      <c r="D4" s="114"/>
      <c r="E4" s="114"/>
      <c r="F4" s="114"/>
      <c r="G4" s="114"/>
      <c r="H4" s="114"/>
    </row>
    <row r="6" spans="1:28" ht="30" x14ac:dyDescent="0.55000000000000004">
      <c r="A6" s="2" t="s">
        <v>113</v>
      </c>
      <c r="B6" s="14" t="s">
        <v>115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</row>
    <row r="7" spans="1:28" ht="30" x14ac:dyDescent="0.55000000000000004">
      <c r="B7" s="14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</row>
    <row r="8" spans="1:28" s="4" customFormat="1" ht="51" customHeight="1" x14ac:dyDescent="0.6">
      <c r="B8" s="134" t="s">
        <v>60</v>
      </c>
      <c r="C8" s="43"/>
      <c r="D8" s="134" t="s">
        <v>46</v>
      </c>
      <c r="E8" s="43"/>
      <c r="F8" s="134" t="s">
        <v>82</v>
      </c>
      <c r="G8" s="43"/>
      <c r="H8" s="134" t="s">
        <v>12</v>
      </c>
    </row>
    <row r="9" spans="1:28" s="4" customFormat="1" x14ac:dyDescent="0.55000000000000004">
      <c r="B9" s="4" t="s">
        <v>92</v>
      </c>
      <c r="D9" s="68">
        <f>'سرمایه‌گذاری در سهام'!J71</f>
        <v>60388771590</v>
      </c>
      <c r="F9" s="46">
        <f>D9/$D$13</f>
        <v>0.9951218962059355</v>
      </c>
      <c r="G9" s="6"/>
      <c r="H9" s="46">
        <f>D9/'سرمایه گذاری ها'!$O$19</f>
        <v>7.933664341750031E-2</v>
      </c>
    </row>
    <row r="10" spans="1:28" s="4" customFormat="1" x14ac:dyDescent="0.55000000000000004">
      <c r="B10" s="4" t="s">
        <v>93</v>
      </c>
      <c r="D10" s="68">
        <f>'سرمایه‌گذاری در اوراق بهادار'!J23</f>
        <v>245878381</v>
      </c>
      <c r="F10" s="46">
        <f>D10/$D$13</f>
        <v>4.0517293909863661E-3</v>
      </c>
      <c r="G10" s="6"/>
      <c r="H10" s="46">
        <f>D10/'سرمایه گذاری ها'!$O$19</f>
        <v>3.2302636605874508E-4</v>
      </c>
    </row>
    <row r="11" spans="1:28" s="4" customFormat="1" x14ac:dyDescent="0.55000000000000004">
      <c r="B11" s="4" t="s">
        <v>89</v>
      </c>
      <c r="D11" s="68">
        <f>'سایر درآمدها'!D15</f>
        <v>42436155</v>
      </c>
      <c r="F11" s="46">
        <f>D11/$D$13</f>
        <v>6.9928806166148067E-4</v>
      </c>
      <c r="G11" s="6"/>
      <c r="H11" s="46">
        <f>D11/'سرمایه گذاری ها'!$O$19</f>
        <v>5.5751127380148335E-5</v>
      </c>
    </row>
    <row r="12" spans="1:28" s="4" customFormat="1" x14ac:dyDescent="0.55000000000000004">
      <c r="B12" s="4" t="s">
        <v>94</v>
      </c>
      <c r="D12" s="68">
        <f>'درآمد سپرده بانکی'!F14</f>
        <v>7712209</v>
      </c>
      <c r="F12" s="46">
        <f>D12/$D$13</f>
        <v>1.2708634141661104E-4</v>
      </c>
      <c r="G12" s="6"/>
      <c r="H12" s="46">
        <f>D12/'سرمایه گذاری ها'!$O$19</f>
        <v>1.0132028840532947E-5</v>
      </c>
    </row>
    <row r="13" spans="1:28" ht="21.75" thickBot="1" x14ac:dyDescent="0.6">
      <c r="B13" s="31" t="s">
        <v>95</v>
      </c>
      <c r="D13" s="10">
        <f>SUM(D9:D12)</f>
        <v>60684798335</v>
      </c>
      <c r="F13" s="67">
        <f>SUM(F9:F12)</f>
        <v>1</v>
      </c>
      <c r="G13" s="45"/>
      <c r="H13" s="67">
        <f>SUM(H9:H12)</f>
        <v>7.9725552939779745E-2</v>
      </c>
    </row>
    <row r="14" spans="1:28" ht="21.75" thickTop="1" x14ac:dyDescent="0.55000000000000004"/>
    <row r="18" spans="4:4" ht="30" x14ac:dyDescent="0.75">
      <c r="D18" s="60">
        <v>8</v>
      </c>
    </row>
  </sheetData>
  <sortState xmlns:xlrd2="http://schemas.microsoft.com/office/spreadsheetml/2017/richdata2" ref="B9:H12">
    <sortCondition descending="1" ref="D9:D12"/>
  </sortState>
  <mergeCells count="7">
    <mergeCell ref="B8"/>
    <mergeCell ref="D8"/>
    <mergeCell ref="F8"/>
    <mergeCell ref="H8"/>
    <mergeCell ref="B2:H2"/>
    <mergeCell ref="B3:H3"/>
    <mergeCell ref="B4:H4"/>
  </mergeCells>
  <printOptions horizontalCentered="1" verticalCentere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1</vt:i4>
      </vt:variant>
    </vt:vector>
  </HeadingPairs>
  <TitlesOfParts>
    <vt:vector size="18" baseType="lpstr">
      <vt:lpstr>صفحه اول </vt:lpstr>
      <vt:lpstr>سرمایه گذاری ها</vt:lpstr>
      <vt:lpstr>سهام</vt:lpstr>
      <vt:lpstr>تبعی</vt:lpstr>
      <vt:lpstr>اوراق مشارکت</vt:lpstr>
      <vt:lpstr>گواهی سپرده</vt:lpstr>
      <vt:lpstr>سپرده</vt:lpstr>
      <vt:lpstr>تعدیل قیمت</vt:lpstr>
      <vt:lpstr>جمع درآمدها</vt:lpstr>
      <vt:lpstr>سرمایه‌گذاری در سهام</vt:lpstr>
      <vt:lpstr>درآمد سود سهام</vt:lpstr>
      <vt:lpstr>درآمد ناشی از تغییر قیمت اوراق</vt:lpstr>
      <vt:lpstr>درآمد ناشی از فروش</vt:lpstr>
      <vt:lpstr>سرمایه‌گذاری در اوراق بهادار</vt:lpstr>
      <vt:lpstr>درآمد سپرده بانکی</vt:lpstr>
      <vt:lpstr>سود اوراق بهادار و سپرده بانکی</vt:lpstr>
      <vt:lpstr>سایر درآمدها</vt:lpstr>
      <vt:lpstr>'صفحه اول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Mehdi Gholipour</dc:creator>
  <cp:lastModifiedBy>Hesabras</cp:lastModifiedBy>
  <cp:lastPrinted>2022-11-26T17:47:43Z</cp:lastPrinted>
  <dcterms:created xsi:type="dcterms:W3CDTF">2021-12-28T12:49:50Z</dcterms:created>
  <dcterms:modified xsi:type="dcterms:W3CDTF">2022-11-26T18:03:02Z</dcterms:modified>
</cp:coreProperties>
</file>