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مهر 1401\ارمغان\"/>
    </mc:Choice>
  </mc:AlternateContent>
  <xr:revisionPtr revIDLastSave="0" documentId="13_ncr:1_{92CE2CB3-9363-4668-8D71-723F807110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5" l="1"/>
  <c r="F12" i="15" s="1"/>
  <c r="H13" i="15"/>
  <c r="H12" i="15"/>
  <c r="D12" i="15"/>
  <c r="T11" i="6"/>
  <c r="F53" i="10"/>
  <c r="H53" i="10"/>
  <c r="J53" i="10"/>
  <c r="L53" i="10"/>
  <c r="N53" i="10"/>
  <c r="P53" i="10"/>
  <c r="R53" i="10"/>
  <c r="J10" i="4"/>
  <c r="L10" i="4"/>
  <c r="H10" i="4"/>
  <c r="F10" i="4"/>
  <c r="D10" i="4"/>
  <c r="T68" i="1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D23" i="12"/>
  <c r="N23" i="12"/>
  <c r="P23" i="12"/>
  <c r="F23" i="12"/>
  <c r="H23" i="12"/>
  <c r="J23" i="12"/>
  <c r="D9" i="15" s="1"/>
  <c r="L23" i="12"/>
  <c r="R23" i="12"/>
  <c r="R47" i="9"/>
  <c r="J33" i="8"/>
  <c r="L33" i="8"/>
  <c r="N33" i="8"/>
  <c r="P33" i="8"/>
  <c r="R33" i="8"/>
  <c r="T33" i="8"/>
  <c r="L68" i="11"/>
  <c r="D68" i="11"/>
  <c r="F68" i="11"/>
  <c r="H68" i="11"/>
  <c r="J68" i="11"/>
  <c r="D11" i="15" s="1"/>
  <c r="N68" i="11"/>
  <c r="P68" i="11"/>
  <c r="R68" i="11"/>
  <c r="R14" i="6"/>
  <c r="AJ15" i="3"/>
  <c r="X48" i="1"/>
  <c r="Y48" i="1"/>
  <c r="Z48" i="1"/>
  <c r="X12" i="5"/>
  <c r="V12" i="5"/>
  <c r="P12" i="5"/>
  <c r="N12" i="5"/>
  <c r="L12" i="5"/>
  <c r="AH15" i="3"/>
  <c r="P15" i="3"/>
  <c r="R15" i="3"/>
  <c r="X15" i="3"/>
  <c r="T15" i="3"/>
  <c r="V15" i="3"/>
  <c r="F47" i="9" l="1"/>
  <c r="D47" i="9"/>
  <c r="H47" i="9"/>
  <c r="J47" i="9"/>
  <c r="L47" i="9"/>
  <c r="N47" i="9"/>
  <c r="P47" i="9"/>
  <c r="J15" i="7"/>
  <c r="F13" i="13"/>
  <c r="D10" i="15" s="1"/>
  <c r="D15" i="14"/>
  <c r="F15" i="14"/>
  <c r="J13" i="13"/>
  <c r="N15" i="7"/>
  <c r="P15" i="7"/>
  <c r="T15" i="7"/>
  <c r="Q15" i="3"/>
  <c r="S15" i="3"/>
  <c r="U15" i="3"/>
  <c r="W15" i="3"/>
  <c r="Y15" i="3"/>
  <c r="Z15" i="3"/>
  <c r="AA15" i="3"/>
  <c r="AB15" i="3"/>
  <c r="AC15" i="3"/>
  <c r="AD15" i="3"/>
  <c r="AE15" i="3"/>
  <c r="AG15" i="3"/>
  <c r="E12" i="16"/>
  <c r="V27" i="11" l="1"/>
  <c r="V28" i="11"/>
  <c r="V39" i="11"/>
  <c r="V54" i="11"/>
  <c r="V63" i="11"/>
  <c r="V61" i="11"/>
  <c r="V45" i="11"/>
  <c r="V47" i="11"/>
  <c r="V52" i="11"/>
  <c r="V59" i="11"/>
  <c r="V11" i="11"/>
  <c r="V50" i="11"/>
  <c r="V51" i="11"/>
  <c r="V57" i="11"/>
  <c r="V41" i="11"/>
  <c r="V64" i="11"/>
  <c r="V48" i="11"/>
  <c r="V66" i="11"/>
  <c r="V46" i="11"/>
  <c r="V43" i="11"/>
  <c r="V53" i="11"/>
  <c r="V13" i="11"/>
  <c r="V60" i="11"/>
  <c r="V44" i="11"/>
  <c r="V62" i="11"/>
  <c r="V38" i="11"/>
  <c r="V65" i="11"/>
  <c r="V49" i="11"/>
  <c r="V56" i="11"/>
  <c r="V40" i="11"/>
  <c r="V42" i="11"/>
  <c r="V58" i="11"/>
  <c r="F9" i="15"/>
  <c r="V15" i="11"/>
  <c r="V19" i="11"/>
  <c r="V23" i="11"/>
  <c r="V32" i="11"/>
  <c r="V36" i="11"/>
  <c r="V18" i="11"/>
  <c r="V31" i="11"/>
  <c r="V16" i="11"/>
  <c r="V20" i="11"/>
  <c r="V24" i="11"/>
  <c r="V29" i="11"/>
  <c r="V33" i="11"/>
  <c r="V37" i="11"/>
  <c r="V22" i="11"/>
  <c r="V26" i="11"/>
  <c r="V35" i="11"/>
  <c r="V17" i="11"/>
  <c r="V21" i="11"/>
  <c r="V25" i="11"/>
  <c r="V30" i="11"/>
  <c r="V34" i="11"/>
  <c r="V14" i="11"/>
  <c r="V55" i="11"/>
  <c r="F11" i="15"/>
  <c r="V12" i="11"/>
  <c r="F10" i="15"/>
  <c r="I12" i="16"/>
  <c r="K12" i="16"/>
  <c r="M12" i="16"/>
  <c r="L15" i="7"/>
  <c r="R15" i="7"/>
  <c r="M14" i="16"/>
  <c r="O14" i="16" s="1"/>
  <c r="P14" i="6"/>
  <c r="K14" i="16" s="1"/>
  <c r="N14" i="6"/>
  <c r="I14" i="16" s="1"/>
  <c r="L14" i="6"/>
  <c r="O16" i="16"/>
  <c r="M16" i="16"/>
  <c r="K16" i="16"/>
  <c r="I16" i="16"/>
  <c r="G16" i="16"/>
  <c r="E16" i="16"/>
  <c r="O13" i="16"/>
  <c r="M13" i="16"/>
  <c r="K13" i="16"/>
  <c r="I13" i="16"/>
  <c r="G13" i="16"/>
  <c r="E13" i="16"/>
  <c r="O12" i="16"/>
  <c r="G12" i="16"/>
  <c r="P18" i="16"/>
  <c r="N18" i="16"/>
  <c r="L18" i="16"/>
  <c r="J18" i="16"/>
  <c r="H18" i="16"/>
  <c r="F18" i="16"/>
  <c r="D18" i="16"/>
  <c r="F13" i="15" l="1"/>
  <c r="V68" i="11"/>
  <c r="O18" i="16"/>
  <c r="M18" i="16"/>
  <c r="I18" i="16"/>
  <c r="E14" i="16"/>
  <c r="E18" i="16" s="1"/>
  <c r="K18" i="16"/>
  <c r="AA12" i="1" l="1"/>
  <c r="AA16" i="1"/>
  <c r="AA20" i="1"/>
  <c r="AA24" i="1"/>
  <c r="AA28" i="1"/>
  <c r="AA32" i="1"/>
  <c r="AA36" i="1"/>
  <c r="AA13" i="1"/>
  <c r="AA17" i="1"/>
  <c r="AA21" i="1"/>
  <c r="AA25" i="1"/>
  <c r="AA29" i="1"/>
  <c r="AA33" i="1"/>
  <c r="AA37" i="1"/>
  <c r="H9" i="15"/>
  <c r="AA19" i="1"/>
  <c r="AA27" i="1"/>
  <c r="AA31" i="1"/>
  <c r="H10" i="15"/>
  <c r="H11" i="15"/>
  <c r="AA14" i="1"/>
  <c r="AA18" i="1"/>
  <c r="AA22" i="1"/>
  <c r="AA26" i="1"/>
  <c r="AA30" i="1"/>
  <c r="AA34" i="1"/>
  <c r="AA15" i="1"/>
  <c r="AA23" i="1"/>
  <c r="AA35" i="1"/>
  <c r="T10" i="6"/>
  <c r="T12" i="6"/>
  <c r="AL12" i="3"/>
  <c r="AL13" i="3"/>
  <c r="AL11" i="3"/>
  <c r="AA39" i="1"/>
  <c r="AA43" i="1"/>
  <c r="AA11" i="1"/>
  <c r="AA42" i="1"/>
  <c r="AA40" i="1"/>
  <c r="AA44" i="1"/>
  <c r="AA46" i="1"/>
  <c r="AA41" i="1"/>
  <c r="AA45" i="1"/>
  <c r="AA38" i="1"/>
  <c r="Q18" i="16"/>
  <c r="Q14" i="16"/>
  <c r="G14" i="16"/>
  <c r="G18" i="16" s="1"/>
  <c r="Q12" i="16"/>
  <c r="Q16" i="16"/>
  <c r="Q15" i="16"/>
  <c r="Q17" i="16"/>
  <c r="Q13" i="16"/>
  <c r="AL15" i="3" l="1"/>
  <c r="AM15" i="3" s="1"/>
  <c r="AA48" i="1"/>
  <c r="T14" i="6"/>
</calcChain>
</file>

<file path=xl/sharedStrings.xml><?xml version="1.0" encoding="utf-8"?>
<sst xmlns="http://schemas.openxmlformats.org/spreadsheetml/2006/main" count="878" uniqueCount="248">
  <si>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</si>
  <si>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</si>
  <si>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</si>
  <si>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</si>
  <si>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</si>
  <si>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</si>
  <si>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</si>
  <si>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</si>
  <si>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</si>
  <si>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</si>
  <si>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</si>
  <si>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</si>
  <si>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</si>
  <si>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</si>
  <si>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</si>
  <si>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</si>
  <si>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</si>
  <si>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</si>
  <si>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</si>
  <si>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</si>
  <si>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</si>
  <si>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</si>
  <si>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</si>
  <si>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</si>
  <si>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</si>
  <si>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</si>
  <si>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</si>
  <si>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</si>
  <si>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</si>
  <si>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</si>
  <si>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</si>
  <si>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</si>
  <si>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</si>
  <si>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</si>
  <si>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</si>
  <si>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</si>
  <si>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</si>
  <si>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</si>
  <si>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</si>
  <si>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</si>
  <si>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</si>
  <si>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</si>
  <si>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</si>
  <si>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</si>
  <si>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</si>
  <si>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</si>
  <si>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</si>
  <si>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</si>
  <si>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</si>
  <si>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</si>
  <si>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</si>
  <si>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</si>
  <si>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</si>
  <si>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</si>
  <si>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</si>
  <si>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</si>
  <si>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</si>
  <si>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</si>
  <si>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</si>
  <si>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</si>
  <si>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</si>
  <si>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</si>
  <si>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</si>
  <si>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</si>
  <si>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</si>
  <si>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</si>
  <si>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</si>
  <si>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</si>
  <si>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</si>
  <si>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</si>
  <si>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</si>
  <si>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</si>
  <si>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</si>
  <si>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</si>
  <si>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</si>
  <si>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</si>
  <si>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</si>
  <si>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</si>
  <si>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</si>
  <si>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</si>
  <si>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</si>
  <si>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</si>
  <si>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</si>
  <si>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</si>
  <si>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</si>
  <si>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</si>
  <si>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</si>
  <si>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</si>
  <si>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</si>
  <si>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</si>
  <si>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</si>
  <si>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</si>
  <si>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</si>
  <si>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</si>
  <si>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</si>
  <si>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</si>
  <si>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</si>
  <si>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</si>
  <si>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</si>
  <si>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</si>
  <si>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</si>
  <si>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</si>
  <si>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</si>
  <si>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</si>
  <si>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</si>
  <si>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</si>
  <si>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</si>
  <si>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</si>
  <si>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</si>
  <si>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</si>
  <si>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</si>
  <si>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</si>
  <si>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</si>
  <si>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</si>
  <si>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</si>
  <si>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</si>
  <si>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</si>
  <si>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</si>
  <si>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</si>
  <si>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</si>
  <si>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</si>
  <si>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</si>
  <si>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</si>
  <si>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</si>
  <si>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</si>
  <si>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</si>
  <si>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</si>
  <si>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</si>
  <si>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</si>
  <si>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</si>
  <si>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</si>
  <si>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</si>
  <si>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</si>
  <si>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</si>
  <si>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</si>
  <si>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</si>
  <si>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</si>
  <si>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</si>
  <si>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</si>
  <si>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</si>
  <si>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</si>
  <si>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</si>
  <si>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</si>
  <si>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</si>
  <si>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</si>
  <si>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</si>
  <si>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اسنادخزانه-م14بودجه98-010318</t>
  </si>
  <si>
    <t>اسنادخزانه-م5بودجه00-030626</t>
  </si>
  <si>
    <t>اسنادخزانه-م2بودجه00-031024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</si>
  <si>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</si>
  <si>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</si>
  <si>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</si>
  <si>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</si>
  <si>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</si>
  <si>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</si>
  <si>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</si>
  <si>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اسنادخزانه-م1بودجه00-030821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</si>
  <si>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</si>
  <si>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</si>
  <si>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</si>
  <si>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</si>
  <si>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</si>
  <si>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</si>
  <si>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</si>
  <si>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</si>
  <si>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</si>
  <si>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</si>
  <si>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</si>
  <si>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</si>
  <si>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0.00%</t>
  </si>
  <si>
    <t>اسنادخزانه-م18بودجه99-010323</t>
  </si>
  <si>
    <t>اسنادخزانه-م8بودجه00-030919</t>
  </si>
  <si>
    <t>1401/03/30</t>
  </si>
  <si>
    <t>1401/03/28</t>
  </si>
  <si>
    <t>بورس کالای ایران</t>
  </si>
  <si>
    <t>اسنادخزانه-م4بودجه00-030522</t>
  </si>
  <si>
    <t>سیمان‌فارس‌</t>
  </si>
  <si>
    <t>صنعتی‌ بهشهر</t>
  </si>
  <si>
    <t>بیمه دانا</t>
  </si>
  <si>
    <t>پتروشیمی بوعلی سینا</t>
  </si>
  <si>
    <t>1401/04/14</t>
  </si>
  <si>
    <t>1401/04/22</t>
  </si>
  <si>
    <t>1401/04/16</t>
  </si>
  <si>
    <t>1401/04/29</t>
  </si>
  <si>
    <t>1401/04/30</t>
  </si>
  <si>
    <t>1401/04/15</t>
  </si>
  <si>
    <t>1401/04/28</t>
  </si>
  <si>
    <t>1401/04/26</t>
  </si>
  <si>
    <t>1401/04/20</t>
  </si>
  <si>
    <t>پارس‌ مینو</t>
  </si>
  <si>
    <t>پالایش نفت اصفهان</t>
  </si>
  <si>
    <t>پویا زرکان آق دره</t>
  </si>
  <si>
    <t>کاشی‌ الوند</t>
  </si>
  <si>
    <t>مس‌ شهیدباهنر</t>
  </si>
  <si>
    <t>پالایش نفت لاوان</t>
  </si>
  <si>
    <t>پتروشیمی امیرکبیر</t>
  </si>
  <si>
    <t>داروسازی کاسپین تامین</t>
  </si>
  <si>
    <t>ح .داروسازی کاسپین تامین</t>
  </si>
  <si>
    <t>ح . داروسازی شهید قاضی</t>
  </si>
  <si>
    <t>1403/07/23</t>
  </si>
  <si>
    <t>1401/05/11</t>
  </si>
  <si>
    <t>1401/05/08</t>
  </si>
  <si>
    <t>1401/05/25</t>
  </si>
  <si>
    <t>3.1.3. درآمد حاصل از فروش سهام و اوراق</t>
  </si>
  <si>
    <t>1401/06/31</t>
  </si>
  <si>
    <t>پتروشیمی زاگرس</t>
  </si>
  <si>
    <t>شیر پاستوریزه پگاه فارس</t>
  </si>
  <si>
    <t>شیر پاستوریزه پگاه گلستان</t>
  </si>
  <si>
    <t>17.01%</t>
  </si>
  <si>
    <t>برای ماه منتهی به1401/07/30</t>
  </si>
  <si>
    <t>1401/07/30</t>
  </si>
  <si>
    <t>کشتیرانی جمهوری اسلامی ایران</t>
  </si>
  <si>
    <t>بانک خاورمیانه نیایش</t>
  </si>
  <si>
    <t>101310810707074763</t>
  </si>
  <si>
    <t>1401/06/30</t>
  </si>
  <si>
    <t>-31.32%</t>
  </si>
  <si>
    <t>-7.63%</t>
  </si>
  <si>
    <t>4.96%</t>
  </si>
  <si>
    <t>-3.71%</t>
  </si>
  <si>
    <t>-11.74%</t>
  </si>
  <si>
    <t>-6.28%</t>
  </si>
  <si>
    <t>7.98%</t>
  </si>
  <si>
    <t>7.42%</t>
  </si>
  <si>
    <t>-1.94%</t>
  </si>
  <si>
    <t>0.03%</t>
  </si>
  <si>
    <t>-5.68%</t>
  </si>
  <si>
    <t>1.87%</t>
  </si>
  <si>
    <t>-25.33%</t>
  </si>
  <si>
    <t>16.72%</t>
  </si>
  <si>
    <t>-25.22%</t>
  </si>
  <si>
    <t>7.11%</t>
  </si>
  <si>
    <t>7.10%</t>
  </si>
  <si>
    <t>16.53%</t>
  </si>
  <si>
    <t>-1.89%</t>
  </si>
  <si>
    <t>-0.68%</t>
  </si>
  <si>
    <t>8.36%</t>
  </si>
  <si>
    <t>5.77%</t>
  </si>
  <si>
    <t>-4.61%</t>
  </si>
  <si>
    <t>0.60%</t>
  </si>
  <si>
    <t>8.08%</t>
  </si>
  <si>
    <t>19.26%</t>
  </si>
  <si>
    <t>12.39%</t>
  </si>
  <si>
    <t>10.25%</t>
  </si>
  <si>
    <t>20.61%</t>
  </si>
  <si>
    <t>2.28%</t>
  </si>
  <si>
    <t>30.82%</t>
  </si>
  <si>
    <t>16.71%</t>
  </si>
  <si>
    <t>8.75%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</si>
</sst>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.##0"/>
    <numFmt numFmtId="166" formatCode="_(* #,##0.000_);_(* \(#,##0.00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1"/>
      <name val="Calibri"/>
      <family val="2"/>
    </font>
    <font>
      <sz val="14"/>
      <name val="B Zar"/>
      <charset val="178"/>
    </font>
    <font>
      <b/>
      <sz val="1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5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wrapText="1"/>
    </xf>
    <xf numFmtId="0" fontId="20" fillId="0" borderId="0" xfId="0" applyFont="1" applyAlignment="1">
      <alignment wrapText="1"/>
    </xf>
    <xf numFmtId="166" fontId="2" fillId="0" borderId="0" xfId="3" applyNumberFormat="1" applyFont="1" applyAlignment="1">
      <alignment horizontal="center" vertical="center"/>
    </xf>
    <xf numFmtId="166" fontId="14" fillId="0" borderId="0" xfId="3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45894</xdr:rowOff>
    </xdr:from>
    <xdr:to>
      <xdr:col>12</xdr:col>
      <xdr:colOff>571501</xdr:colOff>
      <xdr:row>53</xdr:row>
      <xdr:rowOff>173182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CFA1C3-0D41-C15C-74C6-59688C4A5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093045" y="45894"/>
          <a:ext cx="7845137" cy="10223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A19" zoomScale="70" zoomScaleNormal="100" zoomScaleSheetLayoutView="70" workbookViewId="0">
      <selection activeCell="U35" sqref="U35"/>
    </sheetView>
  </sheetViews>
  <sheetFormatPr defaultRowHeight="15" x14ac:dyDescent="0.25"/>
  <sheetData/>
  <pageMargins left="0.7" right="0.7" top="0.75" bottom="0.75" header="0.3" footer="0.3"/>
  <pageSetup paperSize="9" scale="73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0"/>
  <sheetViews>
    <sheetView rightToLeft="1" view="pageBreakPreview" topLeftCell="A31" zoomScale="60" zoomScaleNormal="85" workbookViewId="0">
      <selection activeCell="V26" sqref="V26:V28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7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2:28" ht="30" x14ac:dyDescent="0.55000000000000004">
      <c r="B4" s="114" t="s">
        <v>209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13" t="s">
        <v>2</v>
      </c>
      <c r="D9" s="114" t="s">
        <v>58</v>
      </c>
      <c r="E9" s="114" t="s">
        <v>58</v>
      </c>
      <c r="F9" s="114" t="s">
        <v>58</v>
      </c>
      <c r="G9" s="114" t="s">
        <v>58</v>
      </c>
      <c r="H9" s="114" t="s">
        <v>58</v>
      </c>
      <c r="I9" s="114" t="s">
        <v>58</v>
      </c>
      <c r="J9" s="114" t="s">
        <v>58</v>
      </c>
      <c r="K9" s="114" t="s">
        <v>58</v>
      </c>
      <c r="L9" s="114" t="s">
        <v>58</v>
      </c>
      <c r="N9" s="114" t="s">
        <v>59</v>
      </c>
      <c r="O9" s="114" t="s">
        <v>59</v>
      </c>
      <c r="P9" s="114" t="s">
        <v>59</v>
      </c>
      <c r="Q9" s="114" t="s">
        <v>59</v>
      </c>
      <c r="R9" s="114" t="s">
        <v>59</v>
      </c>
      <c r="S9" s="114" t="s">
        <v>59</v>
      </c>
      <c r="T9" s="114" t="s">
        <v>59</v>
      </c>
      <c r="U9" s="114" t="s">
        <v>59</v>
      </c>
      <c r="V9" s="114" t="s">
        <v>59</v>
      </c>
    </row>
    <row r="10" spans="2:28" s="47" customFormat="1" ht="55.5" customHeight="1" x14ac:dyDescent="0.25">
      <c r="B10" s="129" t="s">
        <v>2</v>
      </c>
      <c r="D10" s="133" t="s">
        <v>79</v>
      </c>
      <c r="E10" s="48"/>
      <c r="F10" s="133" t="s">
        <v>80</v>
      </c>
      <c r="G10" s="48"/>
      <c r="H10" s="133" t="s">
        <v>81</v>
      </c>
      <c r="I10" s="48"/>
      <c r="J10" s="133" t="s">
        <v>46</v>
      </c>
      <c r="K10" s="48"/>
      <c r="L10" s="133" t="s">
        <v>82</v>
      </c>
      <c r="N10" s="133" t="s">
        <v>79</v>
      </c>
      <c r="O10" s="48"/>
      <c r="P10" s="133" t="s">
        <v>80</v>
      </c>
      <c r="Q10" s="48"/>
      <c r="R10" s="133" t="s">
        <v>81</v>
      </c>
      <c r="S10" s="48"/>
      <c r="T10" s="133" t="s">
        <v>46</v>
      </c>
      <c r="U10" s="48"/>
      <c r="V10" s="133" t="s">
        <v>82</v>
      </c>
    </row>
    <row r="11" spans="2:28" x14ac:dyDescent="0.55000000000000004">
      <c r="B11" s="4" t="s">
        <v>122</v>
      </c>
      <c r="D11" s="28">
        <v>0</v>
      </c>
      <c r="F11" s="28">
        <v>0</v>
      </c>
      <c r="H11" s="28">
        <v>0</v>
      </c>
      <c r="J11" s="28">
        <v>0</v>
      </c>
      <c r="L11" s="52" t="s">
        <v>169</v>
      </c>
      <c r="N11" s="28">
        <v>0</v>
      </c>
      <c r="P11" s="28">
        <v>0</v>
      </c>
      <c r="R11" s="28">
        <v>8025996040</v>
      </c>
      <c r="T11" s="28">
        <v>8025996040</v>
      </c>
      <c r="V11" s="52">
        <f>T11/'جمع درآمدها'!$D$13</f>
        <v>-0.65283501785623943</v>
      </c>
    </row>
    <row r="12" spans="2:28" x14ac:dyDescent="0.55000000000000004">
      <c r="B12" s="4" t="s">
        <v>189</v>
      </c>
      <c r="D12" s="28">
        <v>0</v>
      </c>
      <c r="F12" s="28">
        <v>3711970476</v>
      </c>
      <c r="H12" s="28">
        <v>0</v>
      </c>
      <c r="J12" s="28">
        <v>3711970476</v>
      </c>
      <c r="L12" s="52" t="s">
        <v>215</v>
      </c>
      <c r="N12" s="28">
        <v>0</v>
      </c>
      <c r="P12" s="28">
        <v>5702319787</v>
      </c>
      <c r="R12" s="28">
        <v>0</v>
      </c>
      <c r="T12" s="28">
        <v>5702319787</v>
      </c>
      <c r="V12" s="52">
        <f>T12/'جمع درآمدها'!$D$13</f>
        <v>-0.46382704668866648</v>
      </c>
    </row>
    <row r="13" spans="2:28" x14ac:dyDescent="0.55000000000000004">
      <c r="B13" s="4" t="s">
        <v>174</v>
      </c>
      <c r="D13" s="28">
        <v>0</v>
      </c>
      <c r="F13" s="28">
        <v>0</v>
      </c>
      <c r="H13" s="28">
        <v>904355245</v>
      </c>
      <c r="J13" s="28">
        <v>904355245</v>
      </c>
      <c r="L13" s="52" t="s">
        <v>216</v>
      </c>
      <c r="N13" s="28">
        <v>56000000</v>
      </c>
      <c r="P13" s="28">
        <v>0</v>
      </c>
      <c r="R13" s="28">
        <v>5274010158</v>
      </c>
      <c r="T13" s="28">
        <v>5330010158</v>
      </c>
      <c r="V13" s="52">
        <f>T13/'جمع درآمدها'!$D$13</f>
        <v>-0.43354335827355672</v>
      </c>
    </row>
    <row r="14" spans="2:28" x14ac:dyDescent="0.55000000000000004">
      <c r="B14" s="4" t="s">
        <v>124</v>
      </c>
      <c r="D14" s="28">
        <v>0</v>
      </c>
      <c r="F14" s="28">
        <v>0</v>
      </c>
      <c r="H14" s="28">
        <v>0</v>
      </c>
      <c r="J14" s="28">
        <v>0</v>
      </c>
      <c r="L14" s="52" t="s">
        <v>169</v>
      </c>
      <c r="N14" s="28">
        <v>1837381290</v>
      </c>
      <c r="P14" s="28">
        <v>0</v>
      </c>
      <c r="R14" s="28">
        <v>2754320829</v>
      </c>
      <c r="T14" s="28">
        <v>4591702119</v>
      </c>
      <c r="V14" s="52">
        <f>T14/'جمع درآمدها'!$D$13</f>
        <v>-0.37348933638994136</v>
      </c>
    </row>
    <row r="15" spans="2:28" x14ac:dyDescent="0.55000000000000004">
      <c r="B15" s="4" t="s">
        <v>72</v>
      </c>
      <c r="D15" s="28">
        <v>0</v>
      </c>
      <c r="F15" s="28">
        <v>0</v>
      </c>
      <c r="H15" s="28">
        <v>0</v>
      </c>
      <c r="J15" s="28">
        <v>0</v>
      </c>
      <c r="L15" s="52" t="s">
        <v>169</v>
      </c>
      <c r="N15" s="28">
        <v>0</v>
      </c>
      <c r="P15" s="28">
        <v>0</v>
      </c>
      <c r="R15" s="28">
        <v>3787830114</v>
      </c>
      <c r="T15" s="28">
        <v>3787830114</v>
      </c>
      <c r="V15" s="52">
        <f>T15/'جمع درآمدها'!$D$13</f>
        <v>-0.30810233742771587</v>
      </c>
    </row>
    <row r="16" spans="2:28" x14ac:dyDescent="0.55000000000000004">
      <c r="B16" s="4" t="s">
        <v>123</v>
      </c>
      <c r="D16" s="28">
        <v>0</v>
      </c>
      <c r="F16" s="28">
        <v>0</v>
      </c>
      <c r="H16" s="28">
        <v>0</v>
      </c>
      <c r="J16" s="28">
        <v>0</v>
      </c>
      <c r="L16" s="52" t="s">
        <v>169</v>
      </c>
      <c r="N16" s="28">
        <v>0</v>
      </c>
      <c r="P16" s="28">
        <v>0</v>
      </c>
      <c r="R16" s="28">
        <v>3583100440</v>
      </c>
      <c r="T16" s="28">
        <v>3583100440</v>
      </c>
      <c r="V16" s="52">
        <f>T16/'جمع درآمدها'!$D$13</f>
        <v>-0.29144961299134897</v>
      </c>
    </row>
    <row r="17" spans="2:22" x14ac:dyDescent="0.55000000000000004">
      <c r="B17" s="4" t="s">
        <v>139</v>
      </c>
      <c r="D17" s="28">
        <v>0</v>
      </c>
      <c r="F17" s="28">
        <v>-587239370</v>
      </c>
      <c r="H17" s="28">
        <v>0</v>
      </c>
      <c r="J17" s="28">
        <v>-587239370</v>
      </c>
      <c r="L17" s="52" t="s">
        <v>217</v>
      </c>
      <c r="N17" s="28">
        <v>1266674583</v>
      </c>
      <c r="P17" s="28">
        <v>503265800</v>
      </c>
      <c r="R17" s="28">
        <v>66451578</v>
      </c>
      <c r="T17" s="28">
        <v>1836391961</v>
      </c>
      <c r="V17" s="52">
        <f>T17/'جمع درآمدها'!$D$13</f>
        <v>-0.14937223650193696</v>
      </c>
    </row>
    <row r="18" spans="2:22" x14ac:dyDescent="0.55000000000000004">
      <c r="B18" s="4" t="s">
        <v>14</v>
      </c>
      <c r="D18" s="28">
        <v>0</v>
      </c>
      <c r="F18" s="28">
        <v>439608672</v>
      </c>
      <c r="H18" s="28">
        <v>0</v>
      </c>
      <c r="J18" s="28">
        <v>439608672</v>
      </c>
      <c r="L18" s="52" t="s">
        <v>218</v>
      </c>
      <c r="N18" s="28">
        <v>1863147743</v>
      </c>
      <c r="P18" s="28">
        <v>-398395359</v>
      </c>
      <c r="R18" s="28">
        <v>0</v>
      </c>
      <c r="T18" s="28">
        <v>1464752384</v>
      </c>
      <c r="V18" s="52">
        <f>T18/'جمع درآمدها'!$D$13</f>
        <v>-0.11914305015824668</v>
      </c>
    </row>
    <row r="19" spans="2:22" x14ac:dyDescent="0.55000000000000004">
      <c r="B19" s="4" t="s">
        <v>16</v>
      </c>
      <c r="D19" s="28">
        <v>0</v>
      </c>
      <c r="F19" s="28">
        <v>0</v>
      </c>
      <c r="H19" s="28">
        <v>0</v>
      </c>
      <c r="J19" s="28">
        <v>0</v>
      </c>
      <c r="L19" s="52" t="s">
        <v>169</v>
      </c>
      <c r="N19" s="28">
        <v>1330478641</v>
      </c>
      <c r="P19" s="28">
        <v>0</v>
      </c>
      <c r="R19" s="28">
        <v>74893129</v>
      </c>
      <c r="T19" s="28">
        <v>1405371770</v>
      </c>
      <c r="V19" s="52">
        <f>T19/'جمع درآمدها'!$D$13</f>
        <v>-0.11431302731649551</v>
      </c>
    </row>
    <row r="20" spans="2:22" x14ac:dyDescent="0.55000000000000004">
      <c r="B20" s="4" t="s">
        <v>178</v>
      </c>
      <c r="D20" s="28">
        <v>0</v>
      </c>
      <c r="F20" s="28">
        <v>0</v>
      </c>
      <c r="H20" s="28">
        <v>0</v>
      </c>
      <c r="J20" s="28">
        <v>0</v>
      </c>
      <c r="L20" s="52" t="s">
        <v>169</v>
      </c>
      <c r="N20" s="28">
        <v>0</v>
      </c>
      <c r="P20" s="28">
        <v>0</v>
      </c>
      <c r="R20" s="28">
        <v>1385623109</v>
      </c>
      <c r="T20" s="28">
        <v>1385623109</v>
      </c>
      <c r="V20" s="52">
        <f>T20/'جمع درآمدها'!$D$13</f>
        <v>-0.11270667000055397</v>
      </c>
    </row>
    <row r="21" spans="2:22" x14ac:dyDescent="0.55000000000000004">
      <c r="B21" s="4" t="s">
        <v>152</v>
      </c>
      <c r="D21" s="28">
        <v>0</v>
      </c>
      <c r="F21" s="28">
        <v>0</v>
      </c>
      <c r="H21" s="28">
        <v>0</v>
      </c>
      <c r="J21" s="28">
        <v>0</v>
      </c>
      <c r="L21" s="52" t="s">
        <v>169</v>
      </c>
      <c r="N21" s="28">
        <v>0</v>
      </c>
      <c r="P21" s="28">
        <v>0</v>
      </c>
      <c r="R21" s="28">
        <v>1383666823</v>
      </c>
      <c r="T21" s="28">
        <v>1383666823</v>
      </c>
      <c r="V21" s="52">
        <f>T21/'جمع درآمدها'!$D$13</f>
        <v>-0.11254754557545123</v>
      </c>
    </row>
    <row r="22" spans="2:22" x14ac:dyDescent="0.55000000000000004">
      <c r="B22" s="4" t="s">
        <v>206</v>
      </c>
      <c r="D22" s="28">
        <v>0</v>
      </c>
      <c r="F22" s="28">
        <v>1391731605</v>
      </c>
      <c r="H22" s="28">
        <v>0</v>
      </c>
      <c r="J22" s="28">
        <v>1391731605</v>
      </c>
      <c r="L22" s="52" t="s">
        <v>219</v>
      </c>
      <c r="N22" s="28">
        <v>0</v>
      </c>
      <c r="P22" s="28">
        <v>1316472941</v>
      </c>
      <c r="R22" s="28">
        <v>0</v>
      </c>
      <c r="T22" s="28">
        <v>1316472941</v>
      </c>
      <c r="V22" s="52">
        <f>T22/'جمع درآمدها'!$D$13</f>
        <v>-0.10708199102786886</v>
      </c>
    </row>
    <row r="23" spans="2:22" x14ac:dyDescent="0.55000000000000004">
      <c r="B23" s="4" t="s">
        <v>120</v>
      </c>
      <c r="D23" s="28">
        <v>0</v>
      </c>
      <c r="F23" s="28">
        <v>0</v>
      </c>
      <c r="H23" s="28">
        <v>0</v>
      </c>
      <c r="J23" s="28">
        <v>0</v>
      </c>
      <c r="L23" s="52" t="s">
        <v>169</v>
      </c>
      <c r="N23" s="28">
        <v>0</v>
      </c>
      <c r="P23" s="28">
        <v>0</v>
      </c>
      <c r="R23" s="28">
        <v>1234253561</v>
      </c>
      <c r="T23" s="28">
        <v>1234253561</v>
      </c>
      <c r="V23" s="52">
        <f>T23/'جمع درآمدها'!$D$13</f>
        <v>-0.10039426153698452</v>
      </c>
    </row>
    <row r="24" spans="2:22" x14ac:dyDescent="0.55000000000000004">
      <c r="B24" s="4" t="s">
        <v>78</v>
      </c>
      <c r="D24" s="28">
        <v>0</v>
      </c>
      <c r="F24" s="28">
        <v>0</v>
      </c>
      <c r="H24" s="28">
        <v>0</v>
      </c>
      <c r="J24" s="28">
        <v>0</v>
      </c>
      <c r="L24" s="52" t="s">
        <v>169</v>
      </c>
      <c r="N24" s="28">
        <v>0</v>
      </c>
      <c r="P24" s="28">
        <v>0</v>
      </c>
      <c r="R24" s="28">
        <v>1190522704</v>
      </c>
      <c r="T24" s="28">
        <v>1190522704</v>
      </c>
      <c r="V24" s="52">
        <f>T24/'جمع درآمدها'!$D$13</f>
        <v>-9.6837190904482229E-2</v>
      </c>
    </row>
    <row r="25" spans="2:22" x14ac:dyDescent="0.55000000000000004">
      <c r="B25" s="4" t="s">
        <v>211</v>
      </c>
      <c r="D25" s="28">
        <v>0</v>
      </c>
      <c r="F25" s="28">
        <v>743827316</v>
      </c>
      <c r="H25" s="28">
        <v>0</v>
      </c>
      <c r="J25" s="28">
        <v>743827316</v>
      </c>
      <c r="L25" s="52" t="s">
        <v>220</v>
      </c>
      <c r="N25" s="28">
        <v>0</v>
      </c>
      <c r="P25" s="28">
        <v>743827316</v>
      </c>
      <c r="R25" s="28">
        <v>0</v>
      </c>
      <c r="T25" s="28">
        <v>743827316</v>
      </c>
      <c r="V25" s="52">
        <f>T25/'جمع درآمدها'!$D$13</f>
        <v>-6.0502960218607162E-2</v>
      </c>
    </row>
    <row r="26" spans="2:22" x14ac:dyDescent="0.55000000000000004">
      <c r="B26" s="4" t="s">
        <v>127</v>
      </c>
      <c r="D26" s="28">
        <v>0</v>
      </c>
      <c r="F26" s="28">
        <v>-945396222</v>
      </c>
      <c r="H26" s="28">
        <v>0</v>
      </c>
      <c r="J26" s="28">
        <v>-945396222</v>
      </c>
      <c r="L26" s="52" t="s">
        <v>221</v>
      </c>
      <c r="N26" s="28">
        <v>1259277000</v>
      </c>
      <c r="P26" s="28">
        <v>-939602973</v>
      </c>
      <c r="R26" s="28">
        <v>0</v>
      </c>
      <c r="T26" s="28">
        <v>319674027</v>
      </c>
      <c r="V26" s="52">
        <f>T26/'جمع درآمدها'!$D$13</f>
        <v>-2.6002305269605012E-2</v>
      </c>
    </row>
    <row r="27" spans="2:22" x14ac:dyDescent="0.55000000000000004">
      <c r="B27" s="4" t="s">
        <v>137</v>
      </c>
      <c r="D27" s="28">
        <v>0</v>
      </c>
      <c r="F27" s="28">
        <v>-879460467</v>
      </c>
      <c r="H27" s="28">
        <v>0</v>
      </c>
      <c r="J27" s="28">
        <v>-879460467</v>
      </c>
      <c r="L27" s="52" t="s">
        <v>222</v>
      </c>
      <c r="N27" s="28">
        <v>931031928</v>
      </c>
      <c r="P27" s="28">
        <v>-717980591</v>
      </c>
      <c r="R27" s="28">
        <v>0</v>
      </c>
      <c r="T27" s="28">
        <v>213051337</v>
      </c>
      <c r="V27" s="52">
        <f>T27/'جمع درآمدها'!$D$13</f>
        <v>-1.7329609023167505E-2</v>
      </c>
    </row>
    <row r="28" spans="2:22" x14ac:dyDescent="0.55000000000000004">
      <c r="B28" s="4" t="s">
        <v>129</v>
      </c>
      <c r="D28" s="28">
        <v>0</v>
      </c>
      <c r="F28" s="28">
        <v>0</v>
      </c>
      <c r="H28" s="28">
        <v>0</v>
      </c>
      <c r="J28" s="28">
        <v>0</v>
      </c>
      <c r="L28" s="52" t="s">
        <v>169</v>
      </c>
      <c r="N28" s="28">
        <v>0</v>
      </c>
      <c r="P28" s="28">
        <v>0</v>
      </c>
      <c r="R28" s="28">
        <v>180312345</v>
      </c>
      <c r="T28" s="28">
        <v>180312345</v>
      </c>
      <c r="V28" s="52">
        <f>T28/'جمع درآمدها'!$D$13</f>
        <v>-1.4666617374480464E-2</v>
      </c>
    </row>
    <row r="29" spans="2:22" x14ac:dyDescent="0.55000000000000004">
      <c r="B29" s="4" t="s">
        <v>133</v>
      </c>
      <c r="D29" s="28">
        <v>0</v>
      </c>
      <c r="F29" s="28">
        <v>0</v>
      </c>
      <c r="H29" s="28">
        <v>0</v>
      </c>
      <c r="J29" s="28">
        <v>0</v>
      </c>
      <c r="L29" s="52" t="s">
        <v>169</v>
      </c>
      <c r="N29" s="28">
        <v>0</v>
      </c>
      <c r="P29" s="28">
        <v>0</v>
      </c>
      <c r="R29" s="28">
        <v>143618477</v>
      </c>
      <c r="T29" s="28">
        <v>143618477</v>
      </c>
      <c r="V29" s="52">
        <f>T29/'جمع درآمدها'!$D$13</f>
        <v>-1.168193586559269E-2</v>
      </c>
    </row>
    <row r="30" spans="2:22" x14ac:dyDescent="0.55000000000000004">
      <c r="B30" s="4" t="s">
        <v>179</v>
      </c>
      <c r="D30" s="28">
        <v>0</v>
      </c>
      <c r="F30" s="28">
        <v>229540468</v>
      </c>
      <c r="H30" s="28">
        <v>0</v>
      </c>
      <c r="J30" s="28">
        <v>229540468</v>
      </c>
      <c r="L30" s="52" t="s">
        <v>223</v>
      </c>
      <c r="N30" s="28">
        <v>0</v>
      </c>
      <c r="P30" s="28">
        <v>-322488056</v>
      </c>
      <c r="R30" s="28">
        <v>400529478</v>
      </c>
      <c r="T30" s="28">
        <v>78041422</v>
      </c>
      <c r="V30" s="52">
        <f>T30/'جمع درآمدها'!$D$13</f>
        <v>-6.3478941269071842E-3</v>
      </c>
    </row>
    <row r="31" spans="2:22" x14ac:dyDescent="0.55000000000000004">
      <c r="B31" s="4" t="s">
        <v>126</v>
      </c>
      <c r="D31" s="28">
        <v>0</v>
      </c>
      <c r="F31" s="28">
        <v>0</v>
      </c>
      <c r="H31" s="28">
        <v>0</v>
      </c>
      <c r="J31" s="28">
        <v>0</v>
      </c>
      <c r="L31" s="52" t="s">
        <v>169</v>
      </c>
      <c r="N31" s="28">
        <v>0</v>
      </c>
      <c r="P31" s="28">
        <v>0</v>
      </c>
      <c r="R31" s="28">
        <v>51705842</v>
      </c>
      <c r="T31" s="28">
        <v>51705842</v>
      </c>
      <c r="V31" s="52">
        <f>T31/'جمع درآمدها'!$D$13</f>
        <v>-4.2057564091873001E-3</v>
      </c>
    </row>
    <row r="32" spans="2:22" x14ac:dyDescent="0.55000000000000004">
      <c r="B32" s="4" t="s">
        <v>140</v>
      </c>
      <c r="D32" s="28">
        <v>0</v>
      </c>
      <c r="F32" s="28">
        <v>0</v>
      </c>
      <c r="H32" s="28">
        <v>0</v>
      </c>
      <c r="J32" s="28">
        <v>0</v>
      </c>
      <c r="L32" s="52" t="s">
        <v>169</v>
      </c>
      <c r="N32" s="28">
        <v>0</v>
      </c>
      <c r="P32" s="28">
        <v>0</v>
      </c>
      <c r="R32" s="28">
        <v>39842440</v>
      </c>
      <c r="T32" s="28">
        <v>39842440</v>
      </c>
      <c r="V32" s="52">
        <f>T32/'جمع درآمدها'!$D$13</f>
        <v>-3.2407865515014815E-3</v>
      </c>
    </row>
    <row r="33" spans="2:22" x14ac:dyDescent="0.55000000000000004">
      <c r="B33" s="4" t="s">
        <v>132</v>
      </c>
      <c r="D33" s="28">
        <v>0</v>
      </c>
      <c r="F33" s="28">
        <v>0</v>
      </c>
      <c r="H33" s="28">
        <v>0</v>
      </c>
      <c r="J33" s="28">
        <v>0</v>
      </c>
      <c r="L33" s="52" t="s">
        <v>169</v>
      </c>
      <c r="N33" s="28">
        <v>0</v>
      </c>
      <c r="P33" s="28">
        <v>0</v>
      </c>
      <c r="R33" s="28">
        <v>9481255</v>
      </c>
      <c r="T33" s="28">
        <v>9481255</v>
      </c>
      <c r="V33" s="52">
        <f>T33/'جمع درآمدها'!$D$13</f>
        <v>-7.7120587231495309E-4</v>
      </c>
    </row>
    <row r="34" spans="2:22" x14ac:dyDescent="0.55000000000000004">
      <c r="B34" s="4" t="s">
        <v>197</v>
      </c>
      <c r="D34" s="28">
        <v>0</v>
      </c>
      <c r="F34" s="28">
        <v>0</v>
      </c>
      <c r="H34" s="28">
        <v>0</v>
      </c>
      <c r="J34" s="28">
        <v>0</v>
      </c>
      <c r="L34" s="52" t="s">
        <v>169</v>
      </c>
      <c r="N34" s="28">
        <v>0</v>
      </c>
      <c r="P34" s="28">
        <v>0</v>
      </c>
      <c r="R34" s="28">
        <v>0</v>
      </c>
      <c r="T34" s="28">
        <v>0</v>
      </c>
      <c r="V34" s="52">
        <f>T34/'جمع درآمدها'!$D$13</f>
        <v>0</v>
      </c>
    </row>
    <row r="35" spans="2:22" x14ac:dyDescent="0.55000000000000004">
      <c r="B35" s="4" t="s">
        <v>198</v>
      </c>
      <c r="D35" s="28">
        <v>0</v>
      </c>
      <c r="F35" s="28">
        <v>0</v>
      </c>
      <c r="H35" s="28">
        <v>0</v>
      </c>
      <c r="J35" s="28">
        <v>0</v>
      </c>
      <c r="L35" s="52" t="s">
        <v>169</v>
      </c>
      <c r="N35" s="28">
        <v>0</v>
      </c>
      <c r="P35" s="28">
        <v>0</v>
      </c>
      <c r="R35" s="28">
        <v>0</v>
      </c>
      <c r="T35" s="28">
        <v>0</v>
      </c>
      <c r="V35" s="52">
        <f>T35/'جمع درآمدها'!$D$13</f>
        <v>0</v>
      </c>
    </row>
    <row r="36" spans="2:22" x14ac:dyDescent="0.55000000000000004">
      <c r="B36" s="4" t="s">
        <v>168</v>
      </c>
      <c r="D36" s="28">
        <v>0</v>
      </c>
      <c r="F36" s="28">
        <v>0</v>
      </c>
      <c r="H36" s="28">
        <v>0</v>
      </c>
      <c r="J36" s="28">
        <v>0</v>
      </c>
      <c r="L36" s="52" t="s">
        <v>169</v>
      </c>
      <c r="N36" s="28">
        <v>0</v>
      </c>
      <c r="P36" s="28">
        <v>0</v>
      </c>
      <c r="R36" s="28">
        <v>-18606627</v>
      </c>
      <c r="T36" s="28">
        <v>-18606627</v>
      </c>
      <c r="V36" s="52">
        <f>T36/'جمع درآمدها'!$D$13</f>
        <v>1.5134641992409189E-3</v>
      </c>
    </row>
    <row r="37" spans="2:22" x14ac:dyDescent="0.55000000000000004">
      <c r="B37" s="4" t="s">
        <v>15</v>
      </c>
      <c r="D37" s="28">
        <v>0</v>
      </c>
      <c r="F37" s="28">
        <v>-3508884</v>
      </c>
      <c r="H37" s="28">
        <v>0</v>
      </c>
      <c r="J37" s="28">
        <v>-3508884</v>
      </c>
      <c r="L37" s="52" t="s">
        <v>224</v>
      </c>
      <c r="N37" s="28">
        <v>0</v>
      </c>
      <c r="P37" s="28">
        <v>-25608626</v>
      </c>
      <c r="R37" s="28">
        <v>-608102</v>
      </c>
      <c r="T37" s="28">
        <v>-26216728</v>
      </c>
      <c r="V37" s="52">
        <f>T37/'جمع درآمدها'!$D$13</f>
        <v>2.1324702886362464E-3</v>
      </c>
    </row>
    <row r="38" spans="2:22" x14ac:dyDescent="0.55000000000000004">
      <c r="B38" s="4" t="s">
        <v>121</v>
      </c>
      <c r="D38" s="28">
        <v>0</v>
      </c>
      <c r="F38" s="28">
        <v>0</v>
      </c>
      <c r="H38" s="28">
        <v>0</v>
      </c>
      <c r="J38" s="28">
        <v>0</v>
      </c>
      <c r="L38" s="52" t="s">
        <v>169</v>
      </c>
      <c r="N38" s="28">
        <v>220662357</v>
      </c>
      <c r="P38" s="28">
        <v>0</v>
      </c>
      <c r="R38" s="28">
        <v>-272930491</v>
      </c>
      <c r="T38" s="28">
        <v>-52268134</v>
      </c>
      <c r="V38" s="52">
        <f>T38/'جمع درآمدها'!$D$13</f>
        <v>4.2514932754941044E-3</v>
      </c>
    </row>
    <row r="39" spans="2:22" x14ac:dyDescent="0.55000000000000004">
      <c r="B39" s="4" t="s">
        <v>207</v>
      </c>
      <c r="D39" s="28">
        <v>0</v>
      </c>
      <c r="F39" s="28">
        <v>672916005</v>
      </c>
      <c r="H39" s="28">
        <v>0</v>
      </c>
      <c r="J39" s="28">
        <v>672916005</v>
      </c>
      <c r="L39" s="52" t="s">
        <v>225</v>
      </c>
      <c r="N39" s="28">
        <v>0</v>
      </c>
      <c r="P39" s="28">
        <v>-75746051</v>
      </c>
      <c r="R39" s="28">
        <v>0</v>
      </c>
      <c r="T39" s="28">
        <v>-75746051</v>
      </c>
      <c r="V39" s="52">
        <f>T39/'جمع درآمدها'!$D$13</f>
        <v>6.1611885067818471E-3</v>
      </c>
    </row>
    <row r="40" spans="2:22" x14ac:dyDescent="0.55000000000000004">
      <c r="B40" s="4" t="s">
        <v>128</v>
      </c>
      <c r="D40" s="28">
        <v>0</v>
      </c>
      <c r="F40" s="28">
        <v>0</v>
      </c>
      <c r="H40" s="28">
        <v>0</v>
      </c>
      <c r="J40" s="28">
        <v>0</v>
      </c>
      <c r="L40" s="52" t="s">
        <v>169</v>
      </c>
      <c r="N40" s="28">
        <v>0</v>
      </c>
      <c r="P40" s="28">
        <v>0</v>
      </c>
      <c r="R40" s="28">
        <v>-364258265</v>
      </c>
      <c r="T40" s="28">
        <v>-364258265</v>
      </c>
      <c r="V40" s="52">
        <f>T40/'جمع درآمدها'!$D$13</f>
        <v>2.9628789965806885E-2</v>
      </c>
    </row>
    <row r="41" spans="2:22" x14ac:dyDescent="0.55000000000000004">
      <c r="B41" s="4" t="s">
        <v>195</v>
      </c>
      <c r="D41" s="28">
        <v>0</v>
      </c>
      <c r="F41" s="28">
        <v>-221448494</v>
      </c>
      <c r="H41" s="28">
        <v>0</v>
      </c>
      <c r="J41" s="28">
        <v>-221448494</v>
      </c>
      <c r="L41" s="52" t="s">
        <v>226</v>
      </c>
      <c r="N41" s="28">
        <v>0</v>
      </c>
      <c r="P41" s="28">
        <v>-432628439</v>
      </c>
      <c r="R41" s="28">
        <v>0</v>
      </c>
      <c r="T41" s="28">
        <v>-432628439</v>
      </c>
      <c r="V41" s="52">
        <f>T41/'جمع درآمدها'!$D$13</f>
        <v>3.5190024177943896E-2</v>
      </c>
    </row>
    <row r="42" spans="2:22" x14ac:dyDescent="0.55000000000000004">
      <c r="B42" s="4" t="s">
        <v>194</v>
      </c>
      <c r="D42" s="28">
        <v>0</v>
      </c>
      <c r="F42" s="28">
        <v>3002249691</v>
      </c>
      <c r="H42" s="28">
        <v>0</v>
      </c>
      <c r="J42" s="28">
        <v>3002249691</v>
      </c>
      <c r="L42" s="52" t="s">
        <v>227</v>
      </c>
      <c r="N42" s="28">
        <v>0</v>
      </c>
      <c r="P42" s="28">
        <v>-446057820</v>
      </c>
      <c r="R42" s="28">
        <v>0</v>
      </c>
      <c r="T42" s="28">
        <v>-446057820</v>
      </c>
      <c r="V42" s="52">
        <f>T42/'جمع درآمدها'!$D$13</f>
        <v>3.6282370865039104E-2</v>
      </c>
    </row>
    <row r="43" spans="2:22" x14ac:dyDescent="0.55000000000000004">
      <c r="B43" s="4" t="s">
        <v>153</v>
      </c>
      <c r="D43" s="28">
        <v>0</v>
      </c>
      <c r="F43" s="28">
        <v>0</v>
      </c>
      <c r="H43" s="28">
        <v>0</v>
      </c>
      <c r="J43" s="28">
        <v>0</v>
      </c>
      <c r="L43" s="52" t="s">
        <v>169</v>
      </c>
      <c r="N43" s="28">
        <v>134431049</v>
      </c>
      <c r="P43" s="28">
        <v>0</v>
      </c>
      <c r="R43" s="28">
        <v>-649044975</v>
      </c>
      <c r="T43" s="28">
        <v>-514613926</v>
      </c>
      <c r="V43" s="52">
        <f>T43/'جمع درآمدها'!$D$13</f>
        <v>4.1858728797638363E-2</v>
      </c>
    </row>
    <row r="44" spans="2:22" x14ac:dyDescent="0.55000000000000004">
      <c r="B44" s="4" t="s">
        <v>165</v>
      </c>
      <c r="D44" s="28">
        <v>0</v>
      </c>
      <c r="F44" s="28">
        <v>-1981646368</v>
      </c>
      <c r="H44" s="28">
        <v>0</v>
      </c>
      <c r="J44" s="28">
        <v>-1981646368</v>
      </c>
      <c r="L44" s="52" t="s">
        <v>228</v>
      </c>
      <c r="N44" s="28">
        <v>0</v>
      </c>
      <c r="P44" s="28">
        <v>-770079742</v>
      </c>
      <c r="R44" s="28">
        <v>0</v>
      </c>
      <c r="T44" s="28">
        <v>-770079742</v>
      </c>
      <c r="V44" s="52">
        <f>T44/'جمع درآمدها'!$D$13</f>
        <v>6.2638334184787148E-2</v>
      </c>
    </row>
    <row r="45" spans="2:22" x14ac:dyDescent="0.55000000000000004">
      <c r="B45" s="4" t="s">
        <v>190</v>
      </c>
      <c r="D45" s="28">
        <v>0</v>
      </c>
      <c r="F45" s="28">
        <v>2989008945</v>
      </c>
      <c r="H45" s="28">
        <v>0</v>
      </c>
      <c r="J45" s="28">
        <v>2989008945</v>
      </c>
      <c r="L45" s="52" t="s">
        <v>229</v>
      </c>
      <c r="N45" s="28">
        <v>0</v>
      </c>
      <c r="P45" s="28">
        <v>-820743615</v>
      </c>
      <c r="R45" s="28">
        <v>0</v>
      </c>
      <c r="T45" s="28">
        <v>-820743615</v>
      </c>
      <c r="V45" s="52">
        <f>T45/'جمع درآمدها'!$D$13</f>
        <v>6.6759336770607164E-2</v>
      </c>
    </row>
    <row r="46" spans="2:22" x14ac:dyDescent="0.55000000000000004">
      <c r="B46" s="4" t="s">
        <v>164</v>
      </c>
      <c r="D46" s="28">
        <v>0</v>
      </c>
      <c r="F46" s="28">
        <v>-843128679</v>
      </c>
      <c r="H46" s="28">
        <v>0</v>
      </c>
      <c r="J46" s="28">
        <v>-843128679</v>
      </c>
      <c r="L46" s="52" t="s">
        <v>230</v>
      </c>
      <c r="N46" s="28">
        <v>0</v>
      </c>
      <c r="P46" s="28">
        <v>-911024707</v>
      </c>
      <c r="R46" s="28">
        <v>0</v>
      </c>
      <c r="T46" s="28">
        <v>-911024707</v>
      </c>
      <c r="V46" s="52">
        <f>T46/'جمع درآمدها'!$D$13</f>
        <v>7.4102806417758987E-2</v>
      </c>
    </row>
    <row r="47" spans="2:22" x14ac:dyDescent="0.55000000000000004">
      <c r="B47" s="4" t="s">
        <v>192</v>
      </c>
      <c r="D47" s="28">
        <v>0</v>
      </c>
      <c r="F47" s="28">
        <v>-841410302</v>
      </c>
      <c r="H47" s="28">
        <v>0</v>
      </c>
      <c r="J47" s="28">
        <v>-841410302</v>
      </c>
      <c r="L47" s="52" t="s">
        <v>231</v>
      </c>
      <c r="N47" s="28">
        <v>0</v>
      </c>
      <c r="P47" s="28">
        <v>-1146239096</v>
      </c>
      <c r="R47" s="28">
        <v>0</v>
      </c>
      <c r="T47" s="28">
        <v>-1146239096</v>
      </c>
      <c r="V47" s="52">
        <f>T47/'جمع درآمدها'!$D$13</f>
        <v>9.3235159471207474E-2</v>
      </c>
    </row>
    <row r="48" spans="2:22" x14ac:dyDescent="0.55000000000000004">
      <c r="B48" s="4" t="s">
        <v>176</v>
      </c>
      <c r="D48" s="28">
        <v>0</v>
      </c>
      <c r="F48" s="28">
        <v>-1959421657</v>
      </c>
      <c r="H48" s="28">
        <v>0</v>
      </c>
      <c r="J48" s="28">
        <v>-1959421657</v>
      </c>
      <c r="L48" s="52" t="s">
        <v>232</v>
      </c>
      <c r="N48" s="28">
        <v>0</v>
      </c>
      <c r="P48" s="28">
        <v>-1202404690</v>
      </c>
      <c r="R48" s="28">
        <v>0</v>
      </c>
      <c r="T48" s="28">
        <v>-1202404690</v>
      </c>
      <c r="V48" s="52">
        <f>T48/'جمع درآمدها'!$D$13</f>
        <v>9.7803672385885707E-2</v>
      </c>
    </row>
    <row r="49" spans="2:22" x14ac:dyDescent="0.55000000000000004">
      <c r="B49" s="4" t="s">
        <v>205</v>
      </c>
      <c r="D49" s="28">
        <v>0</v>
      </c>
      <c r="F49" s="28">
        <v>223661250</v>
      </c>
      <c r="H49" s="28">
        <v>0</v>
      </c>
      <c r="J49" s="28">
        <v>223661250</v>
      </c>
      <c r="L49" s="52" t="s">
        <v>233</v>
      </c>
      <c r="N49" s="28">
        <v>0</v>
      </c>
      <c r="P49" s="28">
        <v>-1719309991</v>
      </c>
      <c r="R49" s="28">
        <v>0</v>
      </c>
      <c r="T49" s="28">
        <v>-1719309991</v>
      </c>
      <c r="V49" s="52">
        <f>T49/'جمع درآمدها'!$D$13</f>
        <v>0.13984878176876048</v>
      </c>
    </row>
    <row r="50" spans="2:22" x14ac:dyDescent="0.55000000000000004">
      <c r="B50" s="4" t="s">
        <v>138</v>
      </c>
      <c r="D50" s="28">
        <v>0</v>
      </c>
      <c r="F50" s="28">
        <v>0</v>
      </c>
      <c r="H50" s="28">
        <v>0</v>
      </c>
      <c r="J50" s="28">
        <v>0</v>
      </c>
      <c r="L50" s="52" t="s">
        <v>169</v>
      </c>
      <c r="N50" s="28">
        <v>1752300000</v>
      </c>
      <c r="P50" s="28">
        <v>0</v>
      </c>
      <c r="R50" s="28">
        <v>-3498339083</v>
      </c>
      <c r="T50" s="28">
        <v>-1746039083</v>
      </c>
      <c r="V50" s="52">
        <f>T50/'جمع درآمدها'!$D$13</f>
        <v>0.14202292777707337</v>
      </c>
    </row>
    <row r="51" spans="2:22" x14ac:dyDescent="0.55000000000000004">
      <c r="B51" s="4" t="s">
        <v>150</v>
      </c>
      <c r="D51" s="28">
        <v>0</v>
      </c>
      <c r="F51" s="28">
        <v>80021025</v>
      </c>
      <c r="H51" s="28">
        <v>0</v>
      </c>
      <c r="J51" s="28">
        <v>80021025</v>
      </c>
      <c r="L51" s="52" t="s">
        <v>234</v>
      </c>
      <c r="N51" s="28">
        <v>937500000</v>
      </c>
      <c r="P51" s="28">
        <v>-2719823801</v>
      </c>
      <c r="R51" s="28">
        <v>0</v>
      </c>
      <c r="T51" s="28">
        <v>-1782323801</v>
      </c>
      <c r="V51" s="52">
        <f>T51/'جمع درآمدها'!$D$13</f>
        <v>0.14497432899947399</v>
      </c>
    </row>
    <row r="52" spans="2:22" x14ac:dyDescent="0.55000000000000004">
      <c r="B52" s="4" t="s">
        <v>19</v>
      </c>
      <c r="D52" s="28">
        <v>0</v>
      </c>
      <c r="F52" s="28">
        <v>-990550944</v>
      </c>
      <c r="H52" s="28">
        <v>0</v>
      </c>
      <c r="J52" s="28">
        <v>-990550944</v>
      </c>
      <c r="L52" s="52" t="s">
        <v>235</v>
      </c>
      <c r="N52" s="28">
        <v>657400000</v>
      </c>
      <c r="P52" s="28">
        <v>-2531898874</v>
      </c>
      <c r="R52" s="28">
        <v>0</v>
      </c>
      <c r="T52" s="28">
        <v>-1874498874</v>
      </c>
      <c r="V52" s="52">
        <f>T52/'جمع درآمدها'!$D$13</f>
        <v>0.15247185517914741</v>
      </c>
    </row>
    <row r="53" spans="2:22" x14ac:dyDescent="0.55000000000000004">
      <c r="B53" s="4" t="s">
        <v>167</v>
      </c>
      <c r="D53" s="28">
        <v>0</v>
      </c>
      <c r="F53" s="28">
        <v>0</v>
      </c>
      <c r="H53" s="28">
        <v>0</v>
      </c>
      <c r="J53" s="28">
        <v>0</v>
      </c>
      <c r="L53" s="52" t="s">
        <v>169</v>
      </c>
      <c r="N53" s="28">
        <v>2814314731</v>
      </c>
      <c r="P53" s="28">
        <v>0</v>
      </c>
      <c r="R53" s="28">
        <v>-4697960556</v>
      </c>
      <c r="T53" s="28">
        <v>-1883645825</v>
      </c>
      <c r="V53" s="52">
        <f>T53/'جمع درآمدها'!$D$13</f>
        <v>0.15321586874327761</v>
      </c>
    </row>
    <row r="54" spans="2:22" x14ac:dyDescent="0.55000000000000004">
      <c r="B54" s="4" t="s">
        <v>196</v>
      </c>
      <c r="D54" s="28">
        <v>0</v>
      </c>
      <c r="F54" s="28">
        <v>-2015265631</v>
      </c>
      <c r="H54" s="28">
        <v>0</v>
      </c>
      <c r="J54" s="28">
        <v>-2015265631</v>
      </c>
      <c r="L54" s="52" t="s">
        <v>208</v>
      </c>
      <c r="N54" s="28">
        <v>0</v>
      </c>
      <c r="P54" s="28">
        <v>-1913549499</v>
      </c>
      <c r="R54" s="28">
        <v>0</v>
      </c>
      <c r="T54" s="28">
        <v>-1913549499</v>
      </c>
      <c r="V54" s="52">
        <f>T54/'جمع درآمدها'!$D$13</f>
        <v>0.15564823544922443</v>
      </c>
    </row>
    <row r="55" spans="2:22" x14ac:dyDescent="0.55000000000000004">
      <c r="B55" s="4" t="s">
        <v>193</v>
      </c>
      <c r="D55" s="28">
        <v>0</v>
      </c>
      <c r="F55" s="28">
        <v>-683547497</v>
      </c>
      <c r="H55" s="28">
        <v>0</v>
      </c>
      <c r="J55" s="28">
        <v>-683547497</v>
      </c>
      <c r="L55" s="52" t="s">
        <v>236</v>
      </c>
      <c r="N55" s="28">
        <v>0</v>
      </c>
      <c r="P55" s="28">
        <v>-2172370178</v>
      </c>
      <c r="R55" s="28">
        <v>0</v>
      </c>
      <c r="T55" s="28">
        <v>-2172370178</v>
      </c>
      <c r="V55" s="52">
        <f>T55/'جمع درآمدها'!$D$13</f>
        <v>0.17670072560177738</v>
      </c>
    </row>
    <row r="56" spans="2:22" x14ac:dyDescent="0.55000000000000004">
      <c r="B56" s="4" t="s">
        <v>125</v>
      </c>
      <c r="D56" s="28">
        <v>0</v>
      </c>
      <c r="F56" s="28">
        <v>546267215</v>
      </c>
      <c r="H56" s="28">
        <v>0</v>
      </c>
      <c r="J56" s="28">
        <v>546267215</v>
      </c>
      <c r="L56" s="52" t="s">
        <v>237</v>
      </c>
      <c r="N56" s="28">
        <v>1849927200</v>
      </c>
      <c r="P56" s="28">
        <v>-3452987241</v>
      </c>
      <c r="R56" s="28">
        <v>-586519237</v>
      </c>
      <c r="T56" s="28">
        <v>-2189579278</v>
      </c>
      <c r="V56" s="52">
        <f>T56/'جمع درآمدها'!$D$13</f>
        <v>0.17810051486778228</v>
      </c>
    </row>
    <row r="57" spans="2:22" x14ac:dyDescent="0.55000000000000004">
      <c r="B57" s="4" t="s">
        <v>177</v>
      </c>
      <c r="D57" s="28">
        <v>0</v>
      </c>
      <c r="F57" s="28">
        <v>-71033855</v>
      </c>
      <c r="H57" s="28">
        <v>0</v>
      </c>
      <c r="J57" s="28">
        <v>-71033855</v>
      </c>
      <c r="L57" s="52" t="s">
        <v>238</v>
      </c>
      <c r="N57" s="28">
        <v>0</v>
      </c>
      <c r="P57" s="28">
        <v>-2387782285</v>
      </c>
      <c r="R57" s="28">
        <v>0</v>
      </c>
      <c r="T57" s="28">
        <v>-2387782285</v>
      </c>
      <c r="V57" s="52">
        <f>T57/'جمع درآمدها'!$D$13</f>
        <v>0.19422235980380412</v>
      </c>
    </row>
    <row r="58" spans="2:22" x14ac:dyDescent="0.55000000000000004">
      <c r="B58" s="4" t="s">
        <v>130</v>
      </c>
      <c r="D58" s="28">
        <v>0</v>
      </c>
      <c r="F58" s="28">
        <v>-958068173</v>
      </c>
      <c r="H58" s="28">
        <v>0</v>
      </c>
      <c r="J58" s="28">
        <v>-958068173</v>
      </c>
      <c r="L58" s="52" t="s">
        <v>239</v>
      </c>
      <c r="N58" s="28">
        <v>185908416</v>
      </c>
      <c r="P58" s="28">
        <v>-4100701084</v>
      </c>
      <c r="R58" s="28">
        <v>976919899</v>
      </c>
      <c r="T58" s="28">
        <v>-2937872769</v>
      </c>
      <c r="V58" s="52">
        <f>T58/'جمع درآمدها'!$D$13</f>
        <v>0.23896675403910048</v>
      </c>
    </row>
    <row r="59" spans="2:22" x14ac:dyDescent="0.55000000000000004">
      <c r="B59" s="4" t="s">
        <v>149</v>
      </c>
      <c r="D59" s="28">
        <v>0</v>
      </c>
      <c r="F59" s="28">
        <v>-2281851715</v>
      </c>
      <c r="H59" s="28">
        <v>0</v>
      </c>
      <c r="J59" s="28">
        <v>-2281851715</v>
      </c>
      <c r="L59" s="52" t="s">
        <v>240</v>
      </c>
      <c r="N59" s="28">
        <v>2502300000</v>
      </c>
      <c r="P59" s="28">
        <v>-5504226404</v>
      </c>
      <c r="R59" s="28">
        <v>0</v>
      </c>
      <c r="T59" s="28">
        <v>-3001926404</v>
      </c>
      <c r="V59" s="52">
        <f>T59/'جمع درآمدها'!$D$13</f>
        <v>0.24417688070008772</v>
      </c>
    </row>
    <row r="60" spans="2:22" x14ac:dyDescent="0.55000000000000004">
      <c r="B60" s="4" t="s">
        <v>154</v>
      </c>
      <c r="D60" s="28">
        <v>0</v>
      </c>
      <c r="F60" s="28">
        <v>-1467730649</v>
      </c>
      <c r="H60" s="28">
        <v>0</v>
      </c>
      <c r="J60" s="28">
        <v>-1467730649</v>
      </c>
      <c r="L60" s="52" t="s">
        <v>241</v>
      </c>
      <c r="N60" s="28">
        <v>980761257</v>
      </c>
      <c r="P60" s="28">
        <v>-4619308544</v>
      </c>
      <c r="R60" s="28">
        <v>0</v>
      </c>
      <c r="T60" s="28">
        <v>-3638547287</v>
      </c>
      <c r="V60" s="52">
        <f>T60/'جمع درآمدها'!$D$13</f>
        <v>0.29595966298027432</v>
      </c>
    </row>
    <row r="61" spans="2:22" x14ac:dyDescent="0.55000000000000004">
      <c r="B61" s="4" t="s">
        <v>191</v>
      </c>
      <c r="D61" s="28">
        <v>0</v>
      </c>
      <c r="F61" s="28">
        <v>-1214984719</v>
      </c>
      <c r="H61" s="28">
        <v>0</v>
      </c>
      <c r="J61" s="28">
        <v>-1214984719</v>
      </c>
      <c r="L61" s="52" t="s">
        <v>242</v>
      </c>
      <c r="N61" s="28">
        <v>0</v>
      </c>
      <c r="P61" s="28">
        <v>-4497396823</v>
      </c>
      <c r="R61" s="28">
        <v>0</v>
      </c>
      <c r="T61" s="28">
        <v>-4497396823</v>
      </c>
      <c r="V61" s="52">
        <f>T61/'جمع درآمدها'!$D$13</f>
        <v>0.36581853773875017</v>
      </c>
    </row>
    <row r="62" spans="2:22" x14ac:dyDescent="0.55000000000000004">
      <c r="B62" s="4" t="s">
        <v>166</v>
      </c>
      <c r="D62" s="28">
        <v>0</v>
      </c>
      <c r="F62" s="28">
        <v>-2442917636</v>
      </c>
      <c r="H62" s="28">
        <v>0</v>
      </c>
      <c r="J62" s="28">
        <v>-2442917636</v>
      </c>
      <c r="L62" s="52" t="s">
        <v>243</v>
      </c>
      <c r="N62" s="28">
        <v>364112350</v>
      </c>
      <c r="P62" s="28">
        <v>-4560877053</v>
      </c>
      <c r="R62" s="28">
        <v>-632615049</v>
      </c>
      <c r="T62" s="28">
        <v>-4829379752</v>
      </c>
      <c r="V62" s="52">
        <f>T62/'جمع درآمدها'!$D$13</f>
        <v>0.39282204986379249</v>
      </c>
    </row>
    <row r="63" spans="2:22" x14ac:dyDescent="0.55000000000000004">
      <c r="B63" s="4" t="s">
        <v>151</v>
      </c>
      <c r="D63" s="28">
        <v>0</v>
      </c>
      <c r="F63" s="28">
        <v>-270490060</v>
      </c>
      <c r="H63" s="28">
        <v>0</v>
      </c>
      <c r="J63" s="28">
        <v>-270490060</v>
      </c>
      <c r="L63" s="52" t="s">
        <v>244</v>
      </c>
      <c r="N63" s="28">
        <v>2395075539</v>
      </c>
      <c r="P63" s="28">
        <v>-4600163277</v>
      </c>
      <c r="R63" s="28">
        <v>-3393004953</v>
      </c>
      <c r="T63" s="28">
        <v>-5598092691</v>
      </c>
      <c r="V63" s="52">
        <f>T63/'جمع درآمدها'!$D$13</f>
        <v>0.45534920820741748</v>
      </c>
    </row>
    <row r="64" spans="2:22" x14ac:dyDescent="0.55000000000000004">
      <c r="B64" s="4" t="s">
        <v>131</v>
      </c>
      <c r="D64" s="28">
        <v>0</v>
      </c>
      <c r="F64" s="28">
        <v>-3652191608</v>
      </c>
      <c r="H64" s="28">
        <v>0</v>
      </c>
      <c r="J64" s="28">
        <v>-3652191608</v>
      </c>
      <c r="L64" s="52" t="s">
        <v>245</v>
      </c>
      <c r="N64" s="28">
        <v>767171909</v>
      </c>
      <c r="P64" s="28">
        <v>-7754959638</v>
      </c>
      <c r="R64" s="28">
        <v>0</v>
      </c>
      <c r="T64" s="28">
        <v>-6987787729</v>
      </c>
      <c r="V64" s="52">
        <f>T64/'جمع درآمدها'!$D$13</f>
        <v>0.56838708916648373</v>
      </c>
    </row>
    <row r="65" spans="2:22" x14ac:dyDescent="0.55000000000000004">
      <c r="B65" s="4" t="s">
        <v>18</v>
      </c>
      <c r="D65" s="28">
        <v>1228906290</v>
      </c>
      <c r="F65" s="28">
        <v>-3208761589</v>
      </c>
      <c r="H65" s="28">
        <v>0</v>
      </c>
      <c r="J65" s="28">
        <v>-1979855299</v>
      </c>
      <c r="L65" s="52" t="s">
        <v>246</v>
      </c>
      <c r="N65" s="28">
        <v>1228906290</v>
      </c>
      <c r="P65" s="28">
        <v>-9359100650</v>
      </c>
      <c r="R65" s="28">
        <v>0</v>
      </c>
      <c r="T65" s="28">
        <v>-8130194360</v>
      </c>
      <c r="V65" s="52">
        <f>T65/'جمع درآمدها'!$D$13</f>
        <v>0.66131051569585586</v>
      </c>
    </row>
    <row r="66" spans="2:22" x14ac:dyDescent="0.55000000000000004">
      <c r="B66" s="4" t="s">
        <v>17</v>
      </c>
      <c r="D66" s="28">
        <v>0</v>
      </c>
      <c r="F66" s="28">
        <v>5384510265</v>
      </c>
      <c r="H66" s="28">
        <v>-6420921969</v>
      </c>
      <c r="J66" s="28">
        <v>-1036411704</v>
      </c>
      <c r="L66" s="52" t="s">
        <v>247</v>
      </c>
      <c r="N66" s="28">
        <v>5681400000</v>
      </c>
      <c r="P66" s="28">
        <v>-7610321148</v>
      </c>
      <c r="R66" s="28">
        <v>-6420921969</v>
      </c>
      <c r="T66" s="28">
        <v>-8349843117</v>
      </c>
      <c r="V66" s="52">
        <f>T66/'جمع درآمدها'!$D$13</f>
        <v>0.67917675927279586</v>
      </c>
    </row>
    <row r="67" spans="2:22" x14ac:dyDescent="0.55000000000000004">
      <c r="D67" s="28"/>
      <c r="F67" s="28"/>
      <c r="H67" s="28"/>
      <c r="J67" s="28"/>
      <c r="L67" s="52"/>
      <c r="N67" s="28"/>
      <c r="P67" s="28"/>
      <c r="R67" s="28"/>
      <c r="T67" s="28"/>
      <c r="V67" s="52"/>
    </row>
    <row r="68" spans="2:22" ht="21.75" thickBot="1" x14ac:dyDescent="0.6">
      <c r="B68" s="50" t="s">
        <v>95</v>
      </c>
      <c r="D68" s="51">
        <f>SUM(D11:D66)</f>
        <v>1228906290</v>
      </c>
      <c r="F68" s="51">
        <f>SUM(F11:F66)</f>
        <v>-8104741586</v>
      </c>
      <c r="H68" s="51">
        <f>SUM(H11:H66)</f>
        <v>-5516566724</v>
      </c>
      <c r="J68" s="51">
        <f>SUM(J11:J66)</f>
        <v>-12392402020</v>
      </c>
      <c r="L68" s="66">
        <f>SUM(L11:L67)</f>
        <v>0</v>
      </c>
      <c r="N68" s="51">
        <f>SUM(N11:N66)</f>
        <v>31016162283</v>
      </c>
      <c r="P68" s="51">
        <f>SUM(P11:P66)</f>
        <v>-69447890411</v>
      </c>
      <c r="R68" s="51">
        <f>SUM(R11:R66)</f>
        <v>10028268914</v>
      </c>
      <c r="T68" s="51">
        <f>SUM(T11:T66)</f>
        <v>-28403459214</v>
      </c>
      <c r="V68" s="66">
        <f>SUM(V11:V66)</f>
        <v>2.3103391418008532</v>
      </c>
    </row>
    <row r="69" spans="2:22" ht="21.75" thickTop="1" x14ac:dyDescent="0.55000000000000004"/>
    <row r="70" spans="2:22" ht="30" x14ac:dyDescent="0.75">
      <c r="L70" s="61">
        <v>9</v>
      </c>
    </row>
  </sheetData>
  <sortState xmlns:xlrd2="http://schemas.microsoft.com/office/spreadsheetml/2017/richdata2" ref="B11:V66">
    <sortCondition descending="1" ref="T11:T66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5"/>
  <sheetViews>
    <sheetView rightToLeft="1" view="pageBreakPreview" zoomScale="60" zoomScaleNormal="85" workbookViewId="0">
      <selection activeCell="B10" sqref="B10:T31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3" customFormat="1" ht="24" x14ac:dyDescent="0.6">
      <c r="B8" s="136" t="s">
        <v>2</v>
      </c>
      <c r="D8" s="135" t="s">
        <v>66</v>
      </c>
      <c r="E8" s="135" t="s">
        <v>66</v>
      </c>
      <c r="F8" s="135" t="s">
        <v>66</v>
      </c>
      <c r="G8" s="135" t="s">
        <v>66</v>
      </c>
      <c r="H8" s="135" t="s">
        <v>66</v>
      </c>
      <c r="J8" s="135" t="s">
        <v>58</v>
      </c>
      <c r="K8" s="135" t="s">
        <v>58</v>
      </c>
      <c r="L8" s="135" t="s">
        <v>58</v>
      </c>
      <c r="M8" s="135" t="s">
        <v>58</v>
      </c>
      <c r="N8" s="135" t="s">
        <v>58</v>
      </c>
      <c r="P8" s="135" t="s">
        <v>59</v>
      </c>
      <c r="Q8" s="135" t="s">
        <v>59</v>
      </c>
      <c r="R8" s="135" t="s">
        <v>59</v>
      </c>
      <c r="S8" s="135" t="s">
        <v>59</v>
      </c>
      <c r="T8" s="135" t="s">
        <v>59</v>
      </c>
    </row>
    <row r="9" spans="2:28" s="43" customFormat="1" ht="56.25" customHeight="1" x14ac:dyDescent="0.6">
      <c r="B9" s="136" t="s">
        <v>2</v>
      </c>
      <c r="D9" s="134" t="s">
        <v>67</v>
      </c>
      <c r="E9" s="62"/>
      <c r="F9" s="134" t="s">
        <v>68</v>
      </c>
      <c r="G9" s="62"/>
      <c r="H9" s="134" t="s">
        <v>69</v>
      </c>
      <c r="J9" s="134" t="s">
        <v>70</v>
      </c>
      <c r="K9" s="62"/>
      <c r="L9" s="134" t="s">
        <v>63</v>
      </c>
      <c r="M9" s="62"/>
      <c r="N9" s="134" t="s">
        <v>71</v>
      </c>
      <c r="P9" s="134" t="s">
        <v>70</v>
      </c>
      <c r="Q9" s="62"/>
      <c r="R9" s="134" t="s">
        <v>63</v>
      </c>
      <c r="S9" s="62"/>
      <c r="T9" s="134" t="s">
        <v>71</v>
      </c>
    </row>
    <row r="10" spans="2:28" s="4" customFormat="1" x14ac:dyDescent="0.55000000000000004">
      <c r="B10" s="49" t="s">
        <v>17</v>
      </c>
      <c r="D10" s="12" t="s">
        <v>200</v>
      </c>
      <c r="E10" s="6"/>
      <c r="F10" s="85">
        <v>3342000</v>
      </c>
      <c r="G10" s="6"/>
      <c r="H10" s="85">
        <v>1700</v>
      </c>
      <c r="I10" s="6"/>
      <c r="J10" s="85">
        <v>0</v>
      </c>
      <c r="K10" s="6"/>
      <c r="L10" s="85">
        <v>0</v>
      </c>
      <c r="M10" s="6"/>
      <c r="N10" s="85">
        <v>0</v>
      </c>
      <c r="O10" s="6"/>
      <c r="P10" s="85">
        <v>5681400000</v>
      </c>
      <c r="Q10" s="6"/>
      <c r="R10" s="85">
        <v>0</v>
      </c>
      <c r="S10" s="6"/>
      <c r="T10" s="85">
        <v>5681400000</v>
      </c>
    </row>
    <row r="11" spans="2:28" s="4" customFormat="1" x14ac:dyDescent="0.55000000000000004">
      <c r="B11" s="4" t="s">
        <v>167</v>
      </c>
      <c r="D11" s="6" t="s">
        <v>180</v>
      </c>
      <c r="E11" s="6"/>
      <c r="F11" s="94">
        <v>401649</v>
      </c>
      <c r="G11" s="6"/>
      <c r="H11" s="94">
        <v>7650</v>
      </c>
      <c r="I11" s="6"/>
      <c r="J11" s="94">
        <v>0</v>
      </c>
      <c r="K11" s="6"/>
      <c r="L11" s="94">
        <v>0</v>
      </c>
      <c r="M11" s="6"/>
      <c r="N11" s="94">
        <v>0</v>
      </c>
      <c r="O11" s="6"/>
      <c r="P11" s="94">
        <v>3072614850</v>
      </c>
      <c r="Q11" s="6"/>
      <c r="R11" s="94">
        <v>258300119</v>
      </c>
      <c r="S11" s="6"/>
      <c r="T11" s="94">
        <v>2814314731</v>
      </c>
    </row>
    <row r="12" spans="2:28" s="4" customFormat="1" x14ac:dyDescent="0.55000000000000004">
      <c r="B12" s="4" t="s">
        <v>149</v>
      </c>
      <c r="D12" s="6" t="s">
        <v>185</v>
      </c>
      <c r="E12" s="6"/>
      <c r="F12" s="94">
        <v>439000</v>
      </c>
      <c r="G12" s="6"/>
      <c r="H12" s="94">
        <v>5700</v>
      </c>
      <c r="I12" s="6"/>
      <c r="J12" s="94">
        <v>0</v>
      </c>
      <c r="K12" s="6"/>
      <c r="L12" s="94">
        <v>0</v>
      </c>
      <c r="M12" s="6"/>
      <c r="N12" s="94">
        <v>0</v>
      </c>
      <c r="O12" s="6"/>
      <c r="P12" s="94">
        <v>2502300000</v>
      </c>
      <c r="Q12" s="6"/>
      <c r="R12" s="94">
        <v>0</v>
      </c>
      <c r="S12" s="6"/>
      <c r="T12" s="94">
        <v>2502300000</v>
      </c>
    </row>
    <row r="13" spans="2:28" s="4" customFormat="1" x14ac:dyDescent="0.55000000000000004">
      <c r="B13" s="4" t="s">
        <v>151</v>
      </c>
      <c r="D13" s="6" t="s">
        <v>173</v>
      </c>
      <c r="E13" s="6"/>
      <c r="F13" s="94">
        <v>3778923</v>
      </c>
      <c r="G13" s="6"/>
      <c r="H13" s="94">
        <v>672</v>
      </c>
      <c r="I13" s="6"/>
      <c r="J13" s="94">
        <v>0</v>
      </c>
      <c r="K13" s="6"/>
      <c r="L13" s="94">
        <v>0</v>
      </c>
      <c r="M13" s="6"/>
      <c r="N13" s="94">
        <v>0</v>
      </c>
      <c r="O13" s="6"/>
      <c r="P13" s="94">
        <v>2539436256</v>
      </c>
      <c r="Q13" s="6"/>
      <c r="R13" s="94">
        <v>144360717</v>
      </c>
      <c r="S13" s="6"/>
      <c r="T13" s="94">
        <v>2395075539</v>
      </c>
    </row>
    <row r="14" spans="2:28" s="4" customFormat="1" x14ac:dyDescent="0.55000000000000004">
      <c r="B14" s="4" t="s">
        <v>14</v>
      </c>
      <c r="D14" s="6" t="s">
        <v>183</v>
      </c>
      <c r="E14" s="6"/>
      <c r="F14" s="94">
        <v>1382000</v>
      </c>
      <c r="G14" s="6"/>
      <c r="H14" s="94">
        <v>1350</v>
      </c>
      <c r="I14" s="6"/>
      <c r="J14" s="94">
        <v>0</v>
      </c>
      <c r="K14" s="6"/>
      <c r="L14" s="94">
        <v>0</v>
      </c>
      <c r="M14" s="6"/>
      <c r="N14" s="94">
        <v>0</v>
      </c>
      <c r="O14" s="6"/>
      <c r="P14" s="94">
        <v>1865700000</v>
      </c>
      <c r="Q14" s="6"/>
      <c r="R14" s="94">
        <v>2552257</v>
      </c>
      <c r="S14" s="6"/>
      <c r="T14" s="94">
        <v>1863147743</v>
      </c>
    </row>
    <row r="15" spans="2:28" s="4" customFormat="1" x14ac:dyDescent="0.55000000000000004">
      <c r="B15" s="4" t="s">
        <v>125</v>
      </c>
      <c r="D15" s="6" t="s">
        <v>172</v>
      </c>
      <c r="E15" s="6"/>
      <c r="F15" s="94">
        <v>770803</v>
      </c>
      <c r="G15" s="6"/>
      <c r="H15" s="94">
        <v>2400</v>
      </c>
      <c r="I15" s="6"/>
      <c r="J15" s="94">
        <v>0</v>
      </c>
      <c r="K15" s="6"/>
      <c r="L15" s="94">
        <v>0</v>
      </c>
      <c r="M15" s="6"/>
      <c r="N15" s="94">
        <v>0</v>
      </c>
      <c r="O15" s="6"/>
      <c r="P15" s="94">
        <v>1849927200</v>
      </c>
      <c r="Q15" s="6"/>
      <c r="R15" s="94">
        <v>0</v>
      </c>
      <c r="S15" s="6"/>
      <c r="T15" s="94">
        <v>1849927200</v>
      </c>
    </row>
    <row r="16" spans="2:28" s="4" customFormat="1" x14ac:dyDescent="0.55000000000000004">
      <c r="B16" s="4" t="s">
        <v>124</v>
      </c>
      <c r="D16" s="6" t="s">
        <v>163</v>
      </c>
      <c r="E16" s="6"/>
      <c r="F16" s="94">
        <v>363478</v>
      </c>
      <c r="G16" s="6"/>
      <c r="H16" s="94">
        <v>5055</v>
      </c>
      <c r="I16" s="6"/>
      <c r="J16" s="94">
        <v>0</v>
      </c>
      <c r="K16" s="6"/>
      <c r="L16" s="94">
        <v>0</v>
      </c>
      <c r="M16" s="6"/>
      <c r="N16" s="94">
        <v>0</v>
      </c>
      <c r="O16" s="6"/>
      <c r="P16" s="94">
        <v>1837381290</v>
      </c>
      <c r="Q16" s="6"/>
      <c r="R16" s="94">
        <v>0</v>
      </c>
      <c r="S16" s="6"/>
      <c r="T16" s="94">
        <v>1837381290</v>
      </c>
    </row>
    <row r="17" spans="2:20" s="4" customFormat="1" x14ac:dyDescent="0.55000000000000004">
      <c r="B17" s="4" t="s">
        <v>138</v>
      </c>
      <c r="D17" s="6" t="s">
        <v>173</v>
      </c>
      <c r="E17" s="6"/>
      <c r="F17" s="94">
        <v>2655000</v>
      </c>
      <c r="G17" s="6"/>
      <c r="H17" s="94">
        <v>660</v>
      </c>
      <c r="I17" s="6"/>
      <c r="J17" s="94">
        <v>0</v>
      </c>
      <c r="K17" s="6"/>
      <c r="L17" s="94">
        <v>0</v>
      </c>
      <c r="M17" s="6"/>
      <c r="N17" s="94">
        <v>0</v>
      </c>
      <c r="O17" s="6"/>
      <c r="P17" s="94">
        <v>1752300000</v>
      </c>
      <c r="Q17" s="6"/>
      <c r="R17" s="94">
        <v>0</v>
      </c>
      <c r="S17" s="6"/>
      <c r="T17" s="94">
        <v>1752300000</v>
      </c>
    </row>
    <row r="18" spans="2:20" s="4" customFormat="1" x14ac:dyDescent="0.55000000000000004">
      <c r="B18" s="4" t="s">
        <v>16</v>
      </c>
      <c r="D18" s="6" t="s">
        <v>161</v>
      </c>
      <c r="E18" s="6"/>
      <c r="F18" s="94">
        <v>414000</v>
      </c>
      <c r="G18" s="6"/>
      <c r="H18" s="94">
        <v>3370</v>
      </c>
      <c r="I18" s="6"/>
      <c r="J18" s="94">
        <v>0</v>
      </c>
      <c r="K18" s="6"/>
      <c r="L18" s="94">
        <v>0</v>
      </c>
      <c r="M18" s="6"/>
      <c r="N18" s="94">
        <v>0</v>
      </c>
      <c r="O18" s="6"/>
      <c r="P18" s="94">
        <v>1395180000</v>
      </c>
      <c r="Q18" s="6"/>
      <c r="R18" s="94">
        <v>64701359</v>
      </c>
      <c r="S18" s="6"/>
      <c r="T18" s="94">
        <v>1330478641</v>
      </c>
    </row>
    <row r="19" spans="2:20" s="4" customFormat="1" x14ac:dyDescent="0.55000000000000004">
      <c r="B19" s="4" t="s">
        <v>139</v>
      </c>
      <c r="D19" s="6" t="s">
        <v>181</v>
      </c>
      <c r="E19" s="6"/>
      <c r="F19" s="94">
        <v>1985531</v>
      </c>
      <c r="G19" s="6"/>
      <c r="H19" s="94">
        <v>700</v>
      </c>
      <c r="I19" s="6"/>
      <c r="J19" s="94">
        <v>0</v>
      </c>
      <c r="K19" s="6"/>
      <c r="L19" s="94">
        <v>0</v>
      </c>
      <c r="M19" s="6"/>
      <c r="N19" s="94">
        <v>0</v>
      </c>
      <c r="O19" s="6"/>
      <c r="P19" s="94">
        <v>1389871700</v>
      </c>
      <c r="Q19" s="6"/>
      <c r="R19" s="94">
        <v>123197117</v>
      </c>
      <c r="S19" s="6"/>
      <c r="T19" s="94">
        <v>1266674583</v>
      </c>
    </row>
    <row r="20" spans="2:20" s="4" customFormat="1" x14ac:dyDescent="0.55000000000000004">
      <c r="B20" s="4" t="s">
        <v>127</v>
      </c>
      <c r="D20" s="6" t="s">
        <v>162</v>
      </c>
      <c r="E20" s="6"/>
      <c r="F20" s="94">
        <v>577650</v>
      </c>
      <c r="G20" s="6"/>
      <c r="H20" s="94">
        <v>2180</v>
      </c>
      <c r="I20" s="6"/>
      <c r="J20" s="94">
        <v>0</v>
      </c>
      <c r="K20" s="6"/>
      <c r="L20" s="94">
        <v>0</v>
      </c>
      <c r="M20" s="6"/>
      <c r="N20" s="94">
        <v>0</v>
      </c>
      <c r="O20" s="6"/>
      <c r="P20" s="94">
        <v>1259277000</v>
      </c>
      <c r="Q20" s="6"/>
      <c r="R20" s="94">
        <v>0</v>
      </c>
      <c r="S20" s="6"/>
      <c r="T20" s="94">
        <v>1259277000</v>
      </c>
    </row>
    <row r="21" spans="2:20" s="4" customFormat="1" x14ac:dyDescent="0.55000000000000004">
      <c r="B21" s="4" t="s">
        <v>18</v>
      </c>
      <c r="D21" s="6" t="s">
        <v>210</v>
      </c>
      <c r="E21" s="6"/>
      <c r="F21" s="94">
        <v>1301600</v>
      </c>
      <c r="G21" s="6"/>
      <c r="H21" s="94">
        <v>1100</v>
      </c>
      <c r="I21" s="6"/>
      <c r="J21" s="94">
        <v>1431760000</v>
      </c>
      <c r="K21" s="6"/>
      <c r="L21" s="94">
        <v>202853710</v>
      </c>
      <c r="M21" s="6"/>
      <c r="N21" s="94">
        <v>1228906290</v>
      </c>
      <c r="O21" s="6"/>
      <c r="P21" s="94">
        <v>1431760000</v>
      </c>
      <c r="Q21" s="6"/>
      <c r="R21" s="94">
        <v>202853710</v>
      </c>
      <c r="S21" s="6"/>
      <c r="T21" s="94">
        <v>1228906290</v>
      </c>
    </row>
    <row r="22" spans="2:20" s="4" customFormat="1" x14ac:dyDescent="0.55000000000000004">
      <c r="B22" s="4" t="s">
        <v>154</v>
      </c>
      <c r="D22" s="6" t="s">
        <v>201</v>
      </c>
      <c r="E22" s="6"/>
      <c r="F22" s="94">
        <v>940456</v>
      </c>
      <c r="G22" s="6"/>
      <c r="H22" s="94">
        <v>1100</v>
      </c>
      <c r="I22" s="6"/>
      <c r="J22" s="94">
        <v>0</v>
      </c>
      <c r="K22" s="6"/>
      <c r="L22" s="94">
        <v>0</v>
      </c>
      <c r="M22" s="6"/>
      <c r="N22" s="94">
        <v>0</v>
      </c>
      <c r="O22" s="6"/>
      <c r="P22" s="94">
        <v>1034501600</v>
      </c>
      <c r="Q22" s="6"/>
      <c r="R22" s="94">
        <v>53740343</v>
      </c>
      <c r="S22" s="6"/>
      <c r="T22" s="94">
        <v>980761257</v>
      </c>
    </row>
    <row r="23" spans="2:20" s="4" customFormat="1" x14ac:dyDescent="0.55000000000000004">
      <c r="B23" s="4" t="s">
        <v>150</v>
      </c>
      <c r="D23" s="6" t="s">
        <v>182</v>
      </c>
      <c r="E23" s="6"/>
      <c r="F23" s="94">
        <v>250000</v>
      </c>
      <c r="G23" s="6"/>
      <c r="H23" s="94">
        <v>3750</v>
      </c>
      <c r="I23" s="6"/>
      <c r="J23" s="94">
        <v>0</v>
      </c>
      <c r="K23" s="6"/>
      <c r="L23" s="94">
        <v>0</v>
      </c>
      <c r="M23" s="6"/>
      <c r="N23" s="94">
        <v>0</v>
      </c>
      <c r="O23" s="6"/>
      <c r="P23" s="94">
        <v>937500000</v>
      </c>
      <c r="Q23" s="6"/>
      <c r="R23" s="94">
        <v>0</v>
      </c>
      <c r="S23" s="6"/>
      <c r="T23" s="94">
        <v>937500000</v>
      </c>
    </row>
    <row r="24" spans="2:20" s="4" customFormat="1" x14ac:dyDescent="0.55000000000000004">
      <c r="B24" s="4" t="s">
        <v>137</v>
      </c>
      <c r="D24" s="6" t="s">
        <v>184</v>
      </c>
      <c r="E24" s="6"/>
      <c r="F24" s="94">
        <v>193594</v>
      </c>
      <c r="G24" s="6"/>
      <c r="H24" s="94">
        <v>5300</v>
      </c>
      <c r="I24" s="6"/>
      <c r="J24" s="94">
        <v>0</v>
      </c>
      <c r="K24" s="6"/>
      <c r="L24" s="94">
        <v>0</v>
      </c>
      <c r="M24" s="6"/>
      <c r="N24" s="94">
        <v>0</v>
      </c>
      <c r="O24" s="6"/>
      <c r="P24" s="94">
        <v>1026048200</v>
      </c>
      <c r="Q24" s="6"/>
      <c r="R24" s="94">
        <v>95016272</v>
      </c>
      <c r="S24" s="6"/>
      <c r="T24" s="94">
        <v>931031928</v>
      </c>
    </row>
    <row r="25" spans="2:20" s="4" customFormat="1" x14ac:dyDescent="0.55000000000000004">
      <c r="B25" s="4" t="s">
        <v>131</v>
      </c>
      <c r="D25" s="6" t="s">
        <v>183</v>
      </c>
      <c r="E25" s="6"/>
      <c r="F25" s="94">
        <v>681827</v>
      </c>
      <c r="G25" s="6"/>
      <c r="H25" s="94">
        <v>1240</v>
      </c>
      <c r="I25" s="6"/>
      <c r="J25" s="94">
        <v>0</v>
      </c>
      <c r="K25" s="6"/>
      <c r="L25" s="94">
        <v>0</v>
      </c>
      <c r="M25" s="6"/>
      <c r="N25" s="94">
        <v>0</v>
      </c>
      <c r="O25" s="6"/>
      <c r="P25" s="94">
        <v>845465480</v>
      </c>
      <c r="Q25" s="6"/>
      <c r="R25" s="94">
        <v>78293571</v>
      </c>
      <c r="S25" s="6"/>
      <c r="T25" s="94">
        <v>767171909</v>
      </c>
    </row>
    <row r="26" spans="2:20" s="4" customFormat="1" x14ac:dyDescent="0.55000000000000004">
      <c r="B26" s="4" t="s">
        <v>19</v>
      </c>
      <c r="D26" s="6" t="s">
        <v>202</v>
      </c>
      <c r="E26" s="6"/>
      <c r="F26" s="94">
        <v>3460000</v>
      </c>
      <c r="G26" s="6"/>
      <c r="H26" s="94">
        <v>190</v>
      </c>
      <c r="I26" s="6"/>
      <c r="J26" s="94">
        <v>0</v>
      </c>
      <c r="K26" s="6"/>
      <c r="L26" s="94">
        <v>0</v>
      </c>
      <c r="M26" s="6"/>
      <c r="N26" s="94">
        <v>0</v>
      </c>
      <c r="O26" s="6"/>
      <c r="P26" s="94">
        <v>657400000</v>
      </c>
      <c r="Q26" s="6"/>
      <c r="R26" s="94">
        <v>0</v>
      </c>
      <c r="S26" s="6"/>
      <c r="T26" s="94">
        <v>657400000</v>
      </c>
    </row>
    <row r="27" spans="2:20" s="4" customFormat="1" x14ac:dyDescent="0.55000000000000004">
      <c r="B27" s="4" t="s">
        <v>166</v>
      </c>
      <c r="D27" s="6" t="s">
        <v>173</v>
      </c>
      <c r="E27" s="6"/>
      <c r="F27" s="94">
        <v>1486000</v>
      </c>
      <c r="G27" s="6"/>
      <c r="H27" s="94">
        <v>265</v>
      </c>
      <c r="I27" s="6"/>
      <c r="J27" s="94">
        <v>0</v>
      </c>
      <c r="K27" s="6"/>
      <c r="L27" s="94">
        <v>0</v>
      </c>
      <c r="M27" s="6"/>
      <c r="N27" s="94">
        <v>0</v>
      </c>
      <c r="O27" s="6"/>
      <c r="P27" s="94">
        <v>393790000</v>
      </c>
      <c r="Q27" s="6"/>
      <c r="R27" s="94">
        <v>29677650</v>
      </c>
      <c r="S27" s="6"/>
      <c r="T27" s="94">
        <v>364112350</v>
      </c>
    </row>
    <row r="28" spans="2:20" s="4" customFormat="1" x14ac:dyDescent="0.55000000000000004">
      <c r="B28" s="4" t="s">
        <v>121</v>
      </c>
      <c r="D28" s="6" t="s">
        <v>186</v>
      </c>
      <c r="E28" s="6"/>
      <c r="F28" s="94">
        <v>332919</v>
      </c>
      <c r="G28" s="6"/>
      <c r="H28" s="94">
        <v>730</v>
      </c>
      <c r="I28" s="6"/>
      <c r="J28" s="94">
        <v>0</v>
      </c>
      <c r="K28" s="6"/>
      <c r="L28" s="94">
        <v>0</v>
      </c>
      <c r="M28" s="6"/>
      <c r="N28" s="94">
        <v>0</v>
      </c>
      <c r="O28" s="6"/>
      <c r="P28" s="94">
        <v>243030870</v>
      </c>
      <c r="Q28" s="6"/>
      <c r="R28" s="94">
        <v>22368513</v>
      </c>
      <c r="S28" s="6"/>
      <c r="T28" s="94">
        <v>220662357</v>
      </c>
    </row>
    <row r="29" spans="2:20" s="4" customFormat="1" x14ac:dyDescent="0.55000000000000004">
      <c r="B29" s="4" t="s">
        <v>130</v>
      </c>
      <c r="D29" s="6" t="s">
        <v>188</v>
      </c>
      <c r="E29" s="6"/>
      <c r="F29" s="94">
        <v>452745</v>
      </c>
      <c r="G29" s="6"/>
      <c r="H29" s="94">
        <v>450</v>
      </c>
      <c r="I29" s="6"/>
      <c r="J29" s="94">
        <v>0</v>
      </c>
      <c r="K29" s="6"/>
      <c r="L29" s="94">
        <v>0</v>
      </c>
      <c r="M29" s="6"/>
      <c r="N29" s="94">
        <v>0</v>
      </c>
      <c r="O29" s="6"/>
      <c r="P29" s="94">
        <v>203735250</v>
      </c>
      <c r="Q29" s="6"/>
      <c r="R29" s="94">
        <v>17826834</v>
      </c>
      <c r="S29" s="6"/>
      <c r="T29" s="94">
        <v>185908416</v>
      </c>
    </row>
    <row r="30" spans="2:20" s="4" customFormat="1" x14ac:dyDescent="0.55000000000000004">
      <c r="B30" s="4" t="s">
        <v>153</v>
      </c>
      <c r="D30" s="6" t="s">
        <v>180</v>
      </c>
      <c r="E30" s="6"/>
      <c r="F30" s="94">
        <v>501303</v>
      </c>
      <c r="G30" s="6"/>
      <c r="H30" s="94">
        <v>270</v>
      </c>
      <c r="I30" s="6"/>
      <c r="J30" s="94">
        <v>0</v>
      </c>
      <c r="K30" s="6"/>
      <c r="L30" s="94">
        <v>0</v>
      </c>
      <c r="M30" s="6"/>
      <c r="N30" s="94">
        <v>0</v>
      </c>
      <c r="O30" s="6"/>
      <c r="P30" s="94">
        <v>135351810</v>
      </c>
      <c r="Q30" s="6"/>
      <c r="R30" s="94">
        <v>920761</v>
      </c>
      <c r="S30" s="6"/>
      <c r="T30" s="94">
        <v>134431049</v>
      </c>
    </row>
    <row r="31" spans="2:20" s="4" customFormat="1" x14ac:dyDescent="0.55000000000000004">
      <c r="B31" s="4" t="s">
        <v>174</v>
      </c>
      <c r="D31" s="6" t="s">
        <v>187</v>
      </c>
      <c r="E31" s="6"/>
      <c r="F31" s="94">
        <v>700000</v>
      </c>
      <c r="G31" s="6"/>
      <c r="H31" s="94">
        <v>80</v>
      </c>
      <c r="I31" s="6"/>
      <c r="J31" s="94">
        <v>0</v>
      </c>
      <c r="K31" s="6"/>
      <c r="L31" s="94">
        <v>0</v>
      </c>
      <c r="M31" s="6"/>
      <c r="N31" s="94">
        <v>0</v>
      </c>
      <c r="O31" s="6"/>
      <c r="P31" s="94">
        <v>56000000</v>
      </c>
      <c r="Q31" s="6"/>
      <c r="R31" s="94">
        <v>0</v>
      </c>
      <c r="S31" s="6"/>
      <c r="T31" s="94">
        <v>56000000</v>
      </c>
    </row>
    <row r="32" spans="2:20" s="4" customFormat="1" x14ac:dyDescent="0.55000000000000004">
      <c r="D32" s="6"/>
      <c r="E32" s="6"/>
      <c r="F32" s="94"/>
      <c r="G32" s="6"/>
      <c r="H32" s="94"/>
      <c r="I32" s="6"/>
      <c r="J32" s="94"/>
      <c r="K32" s="6"/>
      <c r="L32" s="94"/>
      <c r="M32" s="6"/>
      <c r="N32" s="94"/>
      <c r="O32" s="6"/>
      <c r="P32" s="94"/>
      <c r="Q32" s="6"/>
      <c r="R32" s="94"/>
      <c r="S32" s="6"/>
      <c r="T32" s="94"/>
    </row>
    <row r="33" spans="2:20" ht="21.75" thickBot="1" x14ac:dyDescent="0.6">
      <c r="B33" s="31" t="s">
        <v>95</v>
      </c>
      <c r="C33" s="31"/>
      <c r="D33" s="31"/>
      <c r="E33" s="31"/>
      <c r="F33" s="74"/>
      <c r="G33" s="74"/>
      <c r="H33" s="74"/>
      <c r="I33" s="74"/>
      <c r="J33" s="74">
        <f>SUM(J10:J31)</f>
        <v>1431760000</v>
      </c>
      <c r="K33" s="74"/>
      <c r="L33" s="74">
        <f>SUM(L10:L31)</f>
        <v>202853710</v>
      </c>
      <c r="M33" s="74"/>
      <c r="N33" s="74">
        <f>SUM(N10:N31)</f>
        <v>1228906290</v>
      </c>
      <c r="O33" s="74"/>
      <c r="P33" s="74">
        <f>SUM(P10:P31)</f>
        <v>32109971506</v>
      </c>
      <c r="Q33" s="79"/>
      <c r="R33" s="74">
        <f>SUM(R10:R31)</f>
        <v>1093809223</v>
      </c>
      <c r="S33" s="79"/>
      <c r="T33" s="74">
        <f>SUM(T10:T31)</f>
        <v>31016162283</v>
      </c>
    </row>
    <row r="34" spans="2:20" ht="21.75" thickTop="1" x14ac:dyDescent="0.55000000000000004"/>
    <row r="35" spans="2:20" ht="30" x14ac:dyDescent="0.75">
      <c r="J35" s="56">
        <v>10</v>
      </c>
    </row>
  </sheetData>
  <sortState xmlns:xlrd2="http://schemas.microsoft.com/office/spreadsheetml/2017/richdata2" ref="B10:T32">
    <sortCondition descending="1" ref="T10:T32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7" right="0.7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9"/>
  <sheetViews>
    <sheetView rightToLeft="1" view="pageBreakPreview" topLeftCell="A19" zoomScale="60" zoomScaleNormal="70" workbookViewId="0">
      <selection activeCell="A46" sqref="A46:XFD50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2:28" ht="30" x14ac:dyDescent="0.55000000000000004">
      <c r="B4" s="114" t="s">
        <v>209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118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13" t="s">
        <v>2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ht="48" customHeight="1" x14ac:dyDescent="0.65">
      <c r="B9" s="113" t="s">
        <v>2</v>
      </c>
      <c r="D9" s="117" t="s">
        <v>6</v>
      </c>
      <c r="E9" s="54"/>
      <c r="F9" s="117" t="s">
        <v>74</v>
      </c>
      <c r="G9" s="54"/>
      <c r="H9" s="117" t="s">
        <v>75</v>
      </c>
      <c r="I9" s="54"/>
      <c r="J9" s="117" t="s">
        <v>76</v>
      </c>
      <c r="K9" s="42"/>
      <c r="L9" s="117" t="s">
        <v>6</v>
      </c>
      <c r="M9" s="54"/>
      <c r="N9" s="117" t="s">
        <v>74</v>
      </c>
      <c r="O9" s="54"/>
      <c r="P9" s="117" t="s">
        <v>75</v>
      </c>
      <c r="Q9" s="54"/>
      <c r="R9" s="117" t="s">
        <v>76</v>
      </c>
    </row>
    <row r="10" spans="2:28" s="2" customFormat="1" x14ac:dyDescent="0.55000000000000004">
      <c r="B10" s="44" t="s">
        <v>189</v>
      </c>
      <c r="D10" s="88">
        <v>11489812</v>
      </c>
      <c r="E10" s="78"/>
      <c r="F10" s="88">
        <v>29787135389</v>
      </c>
      <c r="G10" s="78"/>
      <c r="H10" s="88">
        <v>26075164913</v>
      </c>
      <c r="I10" s="78"/>
      <c r="J10" s="88">
        <v>3711970476</v>
      </c>
      <c r="K10" s="89"/>
      <c r="L10" s="88">
        <v>11489812</v>
      </c>
      <c r="M10" s="78"/>
      <c r="N10" s="88">
        <v>29787135389</v>
      </c>
      <c r="O10" s="78"/>
      <c r="P10" s="88">
        <v>24084815602</v>
      </c>
      <c r="Q10" s="78"/>
      <c r="R10" s="88">
        <v>5702319787</v>
      </c>
    </row>
    <row r="11" spans="2:28" s="2" customFormat="1" x14ac:dyDescent="0.55000000000000004">
      <c r="B11" s="2" t="s">
        <v>206</v>
      </c>
      <c r="D11" s="90">
        <v>3625820</v>
      </c>
      <c r="E11" s="78"/>
      <c r="F11" s="90">
        <v>24725130105</v>
      </c>
      <c r="G11" s="78"/>
      <c r="H11" s="90">
        <v>23333398500</v>
      </c>
      <c r="I11" s="78"/>
      <c r="J11" s="90">
        <v>1391731605</v>
      </c>
      <c r="K11" s="89"/>
      <c r="L11" s="90">
        <v>3625820</v>
      </c>
      <c r="M11" s="78"/>
      <c r="N11" s="90">
        <v>24725130105</v>
      </c>
      <c r="O11" s="78"/>
      <c r="P11" s="90">
        <v>23408657164</v>
      </c>
      <c r="Q11" s="78"/>
      <c r="R11" s="90">
        <v>1316472941</v>
      </c>
    </row>
    <row r="12" spans="2:28" s="2" customFormat="1" x14ac:dyDescent="0.55000000000000004">
      <c r="B12" s="2" t="s">
        <v>211</v>
      </c>
      <c r="D12" s="90">
        <v>1000000</v>
      </c>
      <c r="E12" s="78"/>
      <c r="F12" s="90">
        <v>18360103500</v>
      </c>
      <c r="G12" s="78"/>
      <c r="H12" s="90">
        <v>17616276184</v>
      </c>
      <c r="I12" s="78"/>
      <c r="J12" s="90">
        <v>743827316</v>
      </c>
      <c r="K12" s="89"/>
      <c r="L12" s="90">
        <v>1000000</v>
      </c>
      <c r="M12" s="78"/>
      <c r="N12" s="90">
        <v>18360103500</v>
      </c>
      <c r="O12" s="78"/>
      <c r="P12" s="90">
        <v>17616276184</v>
      </c>
      <c r="Q12" s="78"/>
      <c r="R12" s="90">
        <v>743827316</v>
      </c>
    </row>
    <row r="13" spans="2:28" s="2" customFormat="1" x14ac:dyDescent="0.55000000000000004">
      <c r="B13" s="2" t="s">
        <v>139</v>
      </c>
      <c r="D13" s="90">
        <v>2109837</v>
      </c>
      <c r="E13" s="78"/>
      <c r="F13" s="90">
        <v>37604292614</v>
      </c>
      <c r="G13" s="78"/>
      <c r="H13" s="90">
        <v>38191531985</v>
      </c>
      <c r="I13" s="78"/>
      <c r="J13" s="90">
        <v>-587239370</v>
      </c>
      <c r="K13" s="89"/>
      <c r="L13" s="90">
        <v>2109837</v>
      </c>
      <c r="M13" s="78"/>
      <c r="N13" s="90">
        <v>37604292614</v>
      </c>
      <c r="O13" s="78"/>
      <c r="P13" s="90">
        <v>37101026814</v>
      </c>
      <c r="Q13" s="78"/>
      <c r="R13" s="90">
        <v>503265800</v>
      </c>
    </row>
    <row r="14" spans="2:28" s="2" customFormat="1" x14ac:dyDescent="0.55000000000000004">
      <c r="B14" s="2" t="s">
        <v>141</v>
      </c>
      <c r="D14" s="90">
        <v>5400</v>
      </c>
      <c r="E14" s="78"/>
      <c r="F14" s="90">
        <v>5345031037</v>
      </c>
      <c r="G14" s="78"/>
      <c r="H14" s="90">
        <v>5399021250</v>
      </c>
      <c r="I14" s="78"/>
      <c r="J14" s="90">
        <v>-53990212</v>
      </c>
      <c r="K14" s="89"/>
      <c r="L14" s="90">
        <v>5400</v>
      </c>
      <c r="M14" s="78"/>
      <c r="N14" s="90">
        <v>5345031037</v>
      </c>
      <c r="O14" s="78"/>
      <c r="P14" s="90">
        <v>5184939600</v>
      </c>
      <c r="Q14" s="78"/>
      <c r="R14" s="90">
        <v>160091437</v>
      </c>
    </row>
    <row r="15" spans="2:28" s="2" customFormat="1" x14ac:dyDescent="0.55000000000000004">
      <c r="B15" s="2" t="s">
        <v>145</v>
      </c>
      <c r="D15" s="90">
        <v>1200</v>
      </c>
      <c r="E15" s="78"/>
      <c r="F15" s="90">
        <v>786229470</v>
      </c>
      <c r="G15" s="78"/>
      <c r="H15" s="90">
        <v>817252191</v>
      </c>
      <c r="I15" s="78"/>
      <c r="J15" s="90">
        <v>-31022720</v>
      </c>
      <c r="K15" s="89"/>
      <c r="L15" s="90">
        <v>1200</v>
      </c>
      <c r="M15" s="78"/>
      <c r="N15" s="90">
        <v>786229470</v>
      </c>
      <c r="O15" s="78"/>
      <c r="P15" s="90">
        <v>753093463</v>
      </c>
      <c r="Q15" s="78"/>
      <c r="R15" s="90">
        <v>33136007</v>
      </c>
    </row>
    <row r="16" spans="2:28" s="2" customFormat="1" x14ac:dyDescent="0.55000000000000004">
      <c r="B16" s="2" t="s">
        <v>158</v>
      </c>
      <c r="D16" s="90">
        <v>97</v>
      </c>
      <c r="E16" s="78"/>
      <c r="F16" s="90">
        <v>61756464</v>
      </c>
      <c r="G16" s="78"/>
      <c r="H16" s="90">
        <v>61995041</v>
      </c>
      <c r="I16" s="78"/>
      <c r="J16" s="90">
        <v>-238576</v>
      </c>
      <c r="K16" s="89"/>
      <c r="L16" s="90">
        <v>97</v>
      </c>
      <c r="M16" s="78"/>
      <c r="N16" s="90">
        <v>61756464</v>
      </c>
      <c r="O16" s="78"/>
      <c r="P16" s="90">
        <v>59149097</v>
      </c>
      <c r="Q16" s="78"/>
      <c r="R16" s="90">
        <v>2607367</v>
      </c>
    </row>
    <row r="17" spans="2:18" s="2" customFormat="1" x14ac:dyDescent="0.55000000000000004">
      <c r="B17" s="2" t="s">
        <v>15</v>
      </c>
      <c r="D17" s="90">
        <v>18776</v>
      </c>
      <c r="E17" s="78"/>
      <c r="F17" s="90">
        <v>80349737</v>
      </c>
      <c r="G17" s="78"/>
      <c r="H17" s="90">
        <v>83858622</v>
      </c>
      <c r="I17" s="78"/>
      <c r="J17" s="90">
        <v>-3508884</v>
      </c>
      <c r="K17" s="89"/>
      <c r="L17" s="90">
        <v>18776</v>
      </c>
      <c r="M17" s="78"/>
      <c r="N17" s="90">
        <v>80349737</v>
      </c>
      <c r="O17" s="78"/>
      <c r="P17" s="90">
        <v>105958364</v>
      </c>
      <c r="Q17" s="78"/>
      <c r="R17" s="90">
        <v>-25608626</v>
      </c>
    </row>
    <row r="18" spans="2:18" s="2" customFormat="1" x14ac:dyDescent="0.55000000000000004">
      <c r="B18" s="2" t="s">
        <v>207</v>
      </c>
      <c r="D18" s="90">
        <v>1381518</v>
      </c>
      <c r="E18" s="78"/>
      <c r="F18" s="90">
        <v>14927748911</v>
      </c>
      <c r="G18" s="78"/>
      <c r="H18" s="90">
        <v>14254832906</v>
      </c>
      <c r="I18" s="78"/>
      <c r="J18" s="90">
        <v>672916005</v>
      </c>
      <c r="K18" s="89"/>
      <c r="L18" s="90">
        <v>1381518</v>
      </c>
      <c r="M18" s="78"/>
      <c r="N18" s="90">
        <v>14927748911</v>
      </c>
      <c r="O18" s="78"/>
      <c r="P18" s="90">
        <v>15003494963</v>
      </c>
      <c r="Q18" s="78"/>
      <c r="R18" s="90">
        <v>-75746051</v>
      </c>
    </row>
    <row r="19" spans="2:18" s="2" customFormat="1" x14ac:dyDescent="0.55000000000000004">
      <c r="B19" s="2" t="s">
        <v>179</v>
      </c>
      <c r="D19" s="90">
        <v>566317</v>
      </c>
      <c r="E19" s="78"/>
      <c r="F19" s="90">
        <v>12912324831</v>
      </c>
      <c r="G19" s="78"/>
      <c r="H19" s="90">
        <v>12682784363</v>
      </c>
      <c r="I19" s="78"/>
      <c r="J19" s="90">
        <v>229540468</v>
      </c>
      <c r="K19" s="89"/>
      <c r="L19" s="90">
        <v>566317</v>
      </c>
      <c r="M19" s="78"/>
      <c r="N19" s="90">
        <v>12912324831</v>
      </c>
      <c r="O19" s="78"/>
      <c r="P19" s="90">
        <v>13234812888</v>
      </c>
      <c r="Q19" s="78"/>
      <c r="R19" s="90">
        <v>-322488056</v>
      </c>
    </row>
    <row r="20" spans="2:18" s="2" customFormat="1" x14ac:dyDescent="0.55000000000000004">
      <c r="B20" s="2" t="s">
        <v>14</v>
      </c>
      <c r="D20" s="90">
        <v>1382000</v>
      </c>
      <c r="E20" s="78"/>
      <c r="F20" s="90">
        <v>9973621746</v>
      </c>
      <c r="G20" s="78"/>
      <c r="H20" s="90">
        <v>9534013074</v>
      </c>
      <c r="I20" s="78"/>
      <c r="J20" s="90">
        <v>439608672</v>
      </c>
      <c r="K20" s="89"/>
      <c r="L20" s="90">
        <v>1382000</v>
      </c>
      <c r="M20" s="78"/>
      <c r="N20" s="90">
        <v>9973621746</v>
      </c>
      <c r="O20" s="78"/>
      <c r="P20" s="90">
        <v>10372017105</v>
      </c>
      <c r="Q20" s="78"/>
      <c r="R20" s="90">
        <v>-398395359</v>
      </c>
    </row>
    <row r="21" spans="2:18" s="2" customFormat="1" x14ac:dyDescent="0.55000000000000004">
      <c r="B21" s="2" t="s">
        <v>195</v>
      </c>
      <c r="D21" s="90">
        <v>222774</v>
      </c>
      <c r="E21" s="78"/>
      <c r="F21" s="90">
        <v>15844639795</v>
      </c>
      <c r="G21" s="78"/>
      <c r="H21" s="90">
        <v>16066088290</v>
      </c>
      <c r="I21" s="78"/>
      <c r="J21" s="90">
        <v>-221448494</v>
      </c>
      <c r="K21" s="89"/>
      <c r="L21" s="90">
        <v>222774</v>
      </c>
      <c r="M21" s="78"/>
      <c r="N21" s="90">
        <v>15844639795</v>
      </c>
      <c r="O21" s="78"/>
      <c r="P21" s="90">
        <v>16277268235</v>
      </c>
      <c r="Q21" s="78"/>
      <c r="R21" s="90">
        <v>-432628439</v>
      </c>
    </row>
    <row r="22" spans="2:18" s="2" customFormat="1" x14ac:dyDescent="0.55000000000000004">
      <c r="B22" s="2" t="s">
        <v>194</v>
      </c>
      <c r="D22" s="90">
        <v>987000</v>
      </c>
      <c r="E22" s="78"/>
      <c r="F22" s="90">
        <v>19524434265</v>
      </c>
      <c r="G22" s="78"/>
      <c r="H22" s="90">
        <v>16522184574</v>
      </c>
      <c r="I22" s="78"/>
      <c r="J22" s="90">
        <v>3002249691</v>
      </c>
      <c r="K22" s="89"/>
      <c r="L22" s="90">
        <v>987000</v>
      </c>
      <c r="M22" s="78"/>
      <c r="N22" s="90">
        <v>19524434265</v>
      </c>
      <c r="O22" s="78"/>
      <c r="P22" s="90">
        <v>19970492085</v>
      </c>
      <c r="Q22" s="78"/>
      <c r="R22" s="90">
        <v>-446057820</v>
      </c>
    </row>
    <row r="23" spans="2:18" s="2" customFormat="1" x14ac:dyDescent="0.55000000000000004">
      <c r="B23" s="2" t="s">
        <v>137</v>
      </c>
      <c r="D23" s="90">
        <v>193594</v>
      </c>
      <c r="E23" s="78"/>
      <c r="F23" s="90">
        <v>13201529137</v>
      </c>
      <c r="G23" s="78"/>
      <c r="H23" s="90">
        <v>14080989605</v>
      </c>
      <c r="I23" s="78"/>
      <c r="J23" s="90">
        <v>-879460467</v>
      </c>
      <c r="K23" s="89"/>
      <c r="L23" s="90">
        <v>193594</v>
      </c>
      <c r="M23" s="78"/>
      <c r="N23" s="90">
        <v>13201529137</v>
      </c>
      <c r="O23" s="78"/>
      <c r="P23" s="90">
        <v>13919509729</v>
      </c>
      <c r="Q23" s="78"/>
      <c r="R23" s="90">
        <v>-717980591</v>
      </c>
    </row>
    <row r="24" spans="2:18" s="2" customFormat="1" x14ac:dyDescent="0.55000000000000004">
      <c r="B24" s="2" t="s">
        <v>165</v>
      </c>
      <c r="D24" s="90">
        <v>1165794</v>
      </c>
      <c r="E24" s="78"/>
      <c r="F24" s="90">
        <v>24104236534</v>
      </c>
      <c r="G24" s="78"/>
      <c r="H24" s="90">
        <v>26085882903</v>
      </c>
      <c r="I24" s="78"/>
      <c r="J24" s="90">
        <v>-1981646368</v>
      </c>
      <c r="K24" s="89"/>
      <c r="L24" s="90">
        <v>1165794</v>
      </c>
      <c r="M24" s="78"/>
      <c r="N24" s="90">
        <v>24104236534</v>
      </c>
      <c r="O24" s="78"/>
      <c r="P24" s="90">
        <v>24874316277</v>
      </c>
      <c r="Q24" s="78"/>
      <c r="R24" s="90">
        <v>-770079742</v>
      </c>
    </row>
    <row r="25" spans="2:18" s="2" customFormat="1" x14ac:dyDescent="0.55000000000000004">
      <c r="B25" s="2" t="s">
        <v>190</v>
      </c>
      <c r="D25" s="90">
        <v>3855000</v>
      </c>
      <c r="E25" s="78"/>
      <c r="F25" s="90">
        <v>23988712815</v>
      </c>
      <c r="G25" s="78"/>
      <c r="H25" s="90">
        <v>20999703870</v>
      </c>
      <c r="I25" s="78"/>
      <c r="J25" s="90">
        <v>2989008945</v>
      </c>
      <c r="K25" s="89"/>
      <c r="L25" s="90">
        <v>3855000</v>
      </c>
      <c r="M25" s="78"/>
      <c r="N25" s="90">
        <v>23988712815</v>
      </c>
      <c r="O25" s="78"/>
      <c r="P25" s="90">
        <v>24809456430</v>
      </c>
      <c r="Q25" s="78"/>
      <c r="R25" s="90">
        <v>-820743615</v>
      </c>
    </row>
    <row r="26" spans="2:18" s="2" customFormat="1" x14ac:dyDescent="0.55000000000000004">
      <c r="B26" s="2" t="s">
        <v>164</v>
      </c>
      <c r="D26" s="90">
        <v>1346000</v>
      </c>
      <c r="E26" s="78"/>
      <c r="F26" s="90">
        <v>17594585595</v>
      </c>
      <c r="G26" s="78"/>
      <c r="H26" s="90">
        <v>18437714274</v>
      </c>
      <c r="I26" s="78"/>
      <c r="J26" s="90">
        <v>-843128679</v>
      </c>
      <c r="K26" s="89"/>
      <c r="L26" s="90">
        <v>1346000</v>
      </c>
      <c r="M26" s="78"/>
      <c r="N26" s="90">
        <v>17594585595</v>
      </c>
      <c r="O26" s="78"/>
      <c r="P26" s="90">
        <v>18505610302</v>
      </c>
      <c r="Q26" s="78"/>
      <c r="R26" s="90">
        <v>-911024707</v>
      </c>
    </row>
    <row r="27" spans="2:18" s="2" customFormat="1" x14ac:dyDescent="0.55000000000000004">
      <c r="B27" s="2" t="s">
        <v>127</v>
      </c>
      <c r="D27" s="90">
        <v>1358650</v>
      </c>
      <c r="E27" s="78"/>
      <c r="F27" s="90">
        <v>23783467832</v>
      </c>
      <c r="G27" s="78"/>
      <c r="H27" s="90">
        <v>24728864055</v>
      </c>
      <c r="I27" s="78"/>
      <c r="J27" s="90">
        <v>-945396222</v>
      </c>
      <c r="K27" s="89"/>
      <c r="L27" s="90">
        <v>1358650</v>
      </c>
      <c r="M27" s="78"/>
      <c r="N27" s="90">
        <v>23783467832</v>
      </c>
      <c r="O27" s="78"/>
      <c r="P27" s="90">
        <v>24723070806</v>
      </c>
      <c r="Q27" s="78"/>
      <c r="R27" s="90">
        <v>-939602973</v>
      </c>
    </row>
    <row r="28" spans="2:18" s="2" customFormat="1" x14ac:dyDescent="0.55000000000000004">
      <c r="B28" s="2" t="s">
        <v>192</v>
      </c>
      <c r="D28" s="90">
        <v>838066</v>
      </c>
      <c r="E28" s="78"/>
      <c r="F28" s="90">
        <v>19019205151</v>
      </c>
      <c r="G28" s="78"/>
      <c r="H28" s="90">
        <v>19860615454</v>
      </c>
      <c r="I28" s="78"/>
      <c r="J28" s="90">
        <v>-841410302</v>
      </c>
      <c r="K28" s="89"/>
      <c r="L28" s="90">
        <v>838066</v>
      </c>
      <c r="M28" s="78"/>
      <c r="N28" s="90">
        <v>19019205151</v>
      </c>
      <c r="O28" s="78"/>
      <c r="P28" s="90">
        <v>20165444248</v>
      </c>
      <c r="Q28" s="78"/>
      <c r="R28" s="90">
        <v>-1146239096</v>
      </c>
    </row>
    <row r="29" spans="2:18" s="2" customFormat="1" x14ac:dyDescent="0.55000000000000004">
      <c r="B29" s="2" t="s">
        <v>176</v>
      </c>
      <c r="D29" s="90">
        <v>255000</v>
      </c>
      <c r="E29" s="78"/>
      <c r="F29" s="90">
        <v>17693095950</v>
      </c>
      <c r="G29" s="78"/>
      <c r="H29" s="90">
        <v>19652517607</v>
      </c>
      <c r="I29" s="78"/>
      <c r="J29" s="90">
        <v>-1959421657</v>
      </c>
      <c r="K29" s="89"/>
      <c r="L29" s="90">
        <v>255000</v>
      </c>
      <c r="M29" s="78"/>
      <c r="N29" s="90">
        <v>17693095950</v>
      </c>
      <c r="O29" s="78"/>
      <c r="P29" s="90">
        <v>18895500640</v>
      </c>
      <c r="Q29" s="78"/>
      <c r="R29" s="90">
        <v>-1202404690</v>
      </c>
    </row>
    <row r="30" spans="2:18" s="2" customFormat="1" x14ac:dyDescent="0.55000000000000004">
      <c r="B30" s="2" t="s">
        <v>205</v>
      </c>
      <c r="D30" s="90">
        <v>180000</v>
      </c>
      <c r="E30" s="78"/>
      <c r="F30" s="90">
        <v>18098668350</v>
      </c>
      <c r="G30" s="78"/>
      <c r="H30" s="90">
        <v>17875007100</v>
      </c>
      <c r="I30" s="78"/>
      <c r="J30" s="90">
        <v>223661250</v>
      </c>
      <c r="K30" s="89"/>
      <c r="L30" s="90">
        <v>180000</v>
      </c>
      <c r="M30" s="78"/>
      <c r="N30" s="90">
        <v>18098668350</v>
      </c>
      <c r="O30" s="78"/>
      <c r="P30" s="90">
        <v>19817978341</v>
      </c>
      <c r="Q30" s="78"/>
      <c r="R30" s="90">
        <v>-1719309991</v>
      </c>
    </row>
    <row r="31" spans="2:18" s="2" customFormat="1" x14ac:dyDescent="0.55000000000000004">
      <c r="B31" s="2" t="s">
        <v>196</v>
      </c>
      <c r="D31" s="90">
        <v>1805282</v>
      </c>
      <c r="E31" s="78"/>
      <c r="F31" s="90">
        <v>18896512224</v>
      </c>
      <c r="G31" s="78"/>
      <c r="H31" s="90">
        <v>20911777856</v>
      </c>
      <c r="I31" s="78"/>
      <c r="J31" s="90">
        <v>-2015265631</v>
      </c>
      <c r="K31" s="89"/>
      <c r="L31" s="90">
        <v>1805282</v>
      </c>
      <c r="M31" s="78"/>
      <c r="N31" s="90">
        <v>18896512224</v>
      </c>
      <c r="O31" s="78"/>
      <c r="P31" s="90">
        <v>20810061724</v>
      </c>
      <c r="Q31" s="78"/>
      <c r="R31" s="90">
        <v>-1913549499</v>
      </c>
    </row>
    <row r="32" spans="2:18" s="2" customFormat="1" x14ac:dyDescent="0.55000000000000004">
      <c r="B32" s="2" t="s">
        <v>193</v>
      </c>
      <c r="D32" s="90">
        <v>808987</v>
      </c>
      <c r="E32" s="78"/>
      <c r="F32" s="90">
        <v>17627483719</v>
      </c>
      <c r="G32" s="78"/>
      <c r="H32" s="90">
        <v>18311031217</v>
      </c>
      <c r="I32" s="78"/>
      <c r="J32" s="90">
        <v>-683547497</v>
      </c>
      <c r="K32" s="89"/>
      <c r="L32" s="90">
        <v>808987</v>
      </c>
      <c r="M32" s="78"/>
      <c r="N32" s="90">
        <v>17627483719</v>
      </c>
      <c r="O32" s="78"/>
      <c r="P32" s="90">
        <v>19799853898</v>
      </c>
      <c r="Q32" s="78"/>
      <c r="R32" s="90">
        <v>-2172370178</v>
      </c>
    </row>
    <row r="33" spans="2:18" s="2" customFormat="1" x14ac:dyDescent="0.55000000000000004">
      <c r="B33" s="2" t="s">
        <v>177</v>
      </c>
      <c r="D33" s="90">
        <v>5496849</v>
      </c>
      <c r="E33" s="78"/>
      <c r="F33" s="90">
        <v>17326796655</v>
      </c>
      <c r="G33" s="78"/>
      <c r="H33" s="90">
        <v>17397830511</v>
      </c>
      <c r="I33" s="78"/>
      <c r="J33" s="90">
        <v>-71033855</v>
      </c>
      <c r="K33" s="89"/>
      <c r="L33" s="90">
        <v>5496849</v>
      </c>
      <c r="M33" s="78"/>
      <c r="N33" s="90">
        <v>17326796655</v>
      </c>
      <c r="O33" s="78"/>
      <c r="P33" s="90">
        <v>19714578941</v>
      </c>
      <c r="Q33" s="78"/>
      <c r="R33" s="90">
        <v>-2387782285</v>
      </c>
    </row>
    <row r="34" spans="2:18" s="2" customFormat="1" x14ac:dyDescent="0.55000000000000004">
      <c r="B34" s="2" t="s">
        <v>19</v>
      </c>
      <c r="D34" s="90">
        <v>3460000</v>
      </c>
      <c r="E34" s="78"/>
      <c r="F34" s="90">
        <v>11841898959</v>
      </c>
      <c r="G34" s="78"/>
      <c r="H34" s="90">
        <v>12832449903</v>
      </c>
      <c r="I34" s="78"/>
      <c r="J34" s="90">
        <v>-990550944</v>
      </c>
      <c r="K34" s="89"/>
      <c r="L34" s="90">
        <v>3460000</v>
      </c>
      <c r="M34" s="78"/>
      <c r="N34" s="90">
        <v>11841898959</v>
      </c>
      <c r="O34" s="78"/>
      <c r="P34" s="90">
        <v>14373797833</v>
      </c>
      <c r="Q34" s="78"/>
      <c r="R34" s="90">
        <v>-2531898874</v>
      </c>
    </row>
    <row r="35" spans="2:18" s="2" customFormat="1" x14ac:dyDescent="0.55000000000000004">
      <c r="B35" s="2" t="s">
        <v>150</v>
      </c>
      <c r="D35" s="90">
        <v>322000</v>
      </c>
      <c r="E35" s="78"/>
      <c r="F35" s="90">
        <v>22130614674</v>
      </c>
      <c r="G35" s="78"/>
      <c r="H35" s="90">
        <v>22050593649</v>
      </c>
      <c r="I35" s="78"/>
      <c r="J35" s="90">
        <v>80021025</v>
      </c>
      <c r="K35" s="89"/>
      <c r="L35" s="90">
        <v>322000</v>
      </c>
      <c r="M35" s="78"/>
      <c r="N35" s="90">
        <v>22130614674</v>
      </c>
      <c r="O35" s="78"/>
      <c r="P35" s="90">
        <v>24850438475</v>
      </c>
      <c r="Q35" s="78"/>
      <c r="R35" s="90">
        <v>-2719823801</v>
      </c>
    </row>
    <row r="36" spans="2:18" s="2" customFormat="1" x14ac:dyDescent="0.55000000000000004">
      <c r="B36" s="2" t="s">
        <v>125</v>
      </c>
      <c r="D36" s="90">
        <v>1717303</v>
      </c>
      <c r="E36" s="78"/>
      <c r="F36" s="90">
        <v>27108510548</v>
      </c>
      <c r="G36" s="78"/>
      <c r="H36" s="90">
        <v>26562243333</v>
      </c>
      <c r="I36" s="78"/>
      <c r="J36" s="90">
        <v>546267215</v>
      </c>
      <c r="K36" s="89"/>
      <c r="L36" s="90">
        <v>1717303</v>
      </c>
      <c r="M36" s="78"/>
      <c r="N36" s="90">
        <v>27108510548</v>
      </c>
      <c r="O36" s="78"/>
      <c r="P36" s="90">
        <v>30561497790</v>
      </c>
      <c r="Q36" s="78"/>
      <c r="R36" s="90">
        <v>-3452987241</v>
      </c>
    </row>
    <row r="37" spans="2:18" s="2" customFormat="1" x14ac:dyDescent="0.55000000000000004">
      <c r="B37" s="2" t="s">
        <v>130</v>
      </c>
      <c r="D37" s="90">
        <v>713928</v>
      </c>
      <c r="E37" s="78"/>
      <c r="F37" s="90">
        <v>17990391254</v>
      </c>
      <c r="G37" s="78"/>
      <c r="H37" s="90">
        <v>18948459428</v>
      </c>
      <c r="I37" s="78"/>
      <c r="J37" s="90">
        <v>-958068173</v>
      </c>
      <c r="K37" s="89"/>
      <c r="L37" s="90">
        <v>713928</v>
      </c>
      <c r="M37" s="78"/>
      <c r="N37" s="90">
        <v>17990391254</v>
      </c>
      <c r="O37" s="78"/>
      <c r="P37" s="90">
        <v>22091092339</v>
      </c>
      <c r="Q37" s="78"/>
      <c r="R37" s="90">
        <v>-4100701084</v>
      </c>
    </row>
    <row r="38" spans="2:18" s="2" customFormat="1" x14ac:dyDescent="0.55000000000000004">
      <c r="B38" s="2" t="s">
        <v>191</v>
      </c>
      <c r="D38" s="90">
        <v>1314255</v>
      </c>
      <c r="E38" s="78"/>
      <c r="F38" s="90">
        <v>24521788380</v>
      </c>
      <c r="G38" s="78"/>
      <c r="H38" s="90">
        <v>25736773100</v>
      </c>
      <c r="I38" s="78"/>
      <c r="J38" s="90">
        <v>-1214984719</v>
      </c>
      <c r="K38" s="89"/>
      <c r="L38" s="90">
        <v>1314255</v>
      </c>
      <c r="M38" s="78"/>
      <c r="N38" s="90">
        <v>24521788380</v>
      </c>
      <c r="O38" s="78"/>
      <c r="P38" s="90">
        <v>29019185204</v>
      </c>
      <c r="Q38" s="78"/>
      <c r="R38" s="90">
        <v>-4497396823</v>
      </c>
    </row>
    <row r="39" spans="2:18" s="2" customFormat="1" x14ac:dyDescent="0.55000000000000004">
      <c r="B39" s="2" t="s">
        <v>166</v>
      </c>
      <c r="D39" s="90">
        <v>1517000</v>
      </c>
      <c r="E39" s="78"/>
      <c r="F39" s="90">
        <v>17447257444</v>
      </c>
      <c r="G39" s="78"/>
      <c r="H39" s="90">
        <v>19890175081</v>
      </c>
      <c r="I39" s="78"/>
      <c r="J39" s="90">
        <v>-2442917636</v>
      </c>
      <c r="K39" s="89"/>
      <c r="L39" s="90">
        <v>1517000</v>
      </c>
      <c r="M39" s="78"/>
      <c r="N39" s="90">
        <v>17447257444</v>
      </c>
      <c r="O39" s="78"/>
      <c r="P39" s="90">
        <v>22008134498</v>
      </c>
      <c r="Q39" s="78"/>
      <c r="R39" s="90">
        <v>-4560877053</v>
      </c>
    </row>
    <row r="40" spans="2:18" s="2" customFormat="1" x14ac:dyDescent="0.55000000000000004">
      <c r="B40" s="2" t="s">
        <v>151</v>
      </c>
      <c r="D40" s="90">
        <v>2093147</v>
      </c>
      <c r="E40" s="78"/>
      <c r="F40" s="90">
        <v>15667616598</v>
      </c>
      <c r="G40" s="78"/>
      <c r="H40" s="90">
        <v>15938106659</v>
      </c>
      <c r="I40" s="78"/>
      <c r="J40" s="90">
        <v>-270490060</v>
      </c>
      <c r="K40" s="89"/>
      <c r="L40" s="90">
        <v>2093147</v>
      </c>
      <c r="M40" s="78"/>
      <c r="N40" s="90">
        <v>15667616598</v>
      </c>
      <c r="O40" s="78"/>
      <c r="P40" s="90">
        <v>20267779876</v>
      </c>
      <c r="Q40" s="78"/>
      <c r="R40" s="90">
        <v>-4600163277</v>
      </c>
    </row>
    <row r="41" spans="2:18" s="2" customFormat="1" x14ac:dyDescent="0.55000000000000004">
      <c r="B41" s="2" t="s">
        <v>154</v>
      </c>
      <c r="D41" s="90">
        <v>940456</v>
      </c>
      <c r="E41" s="78"/>
      <c r="F41" s="90">
        <v>10395646389</v>
      </c>
      <c r="G41" s="78"/>
      <c r="H41" s="90">
        <v>11863377039</v>
      </c>
      <c r="I41" s="78"/>
      <c r="J41" s="90">
        <v>-1467730649</v>
      </c>
      <c r="K41" s="89"/>
      <c r="L41" s="90">
        <v>940456</v>
      </c>
      <c r="M41" s="78"/>
      <c r="N41" s="90">
        <v>10395646389</v>
      </c>
      <c r="O41" s="78"/>
      <c r="P41" s="90">
        <v>15014954934</v>
      </c>
      <c r="Q41" s="78"/>
      <c r="R41" s="90">
        <v>-4619308544</v>
      </c>
    </row>
    <row r="42" spans="2:18" s="2" customFormat="1" x14ac:dyDescent="0.55000000000000004">
      <c r="B42" s="2" t="s">
        <v>149</v>
      </c>
      <c r="D42" s="90">
        <v>643000</v>
      </c>
      <c r="E42" s="78"/>
      <c r="F42" s="90">
        <v>36324266944</v>
      </c>
      <c r="G42" s="78"/>
      <c r="H42" s="90">
        <v>38606118660</v>
      </c>
      <c r="I42" s="78"/>
      <c r="J42" s="90">
        <v>-2281851715</v>
      </c>
      <c r="K42" s="89"/>
      <c r="L42" s="90">
        <v>643000</v>
      </c>
      <c r="M42" s="78"/>
      <c r="N42" s="90">
        <v>36324266944</v>
      </c>
      <c r="O42" s="78"/>
      <c r="P42" s="90">
        <v>41828493349</v>
      </c>
      <c r="Q42" s="78"/>
      <c r="R42" s="90">
        <v>-5504226404</v>
      </c>
    </row>
    <row r="43" spans="2:18" s="2" customFormat="1" x14ac:dyDescent="0.55000000000000004">
      <c r="B43" s="2" t="s">
        <v>17</v>
      </c>
      <c r="D43" s="90">
        <v>5867756</v>
      </c>
      <c r="E43" s="78"/>
      <c r="F43" s="90">
        <v>28487604488</v>
      </c>
      <c r="G43" s="78"/>
      <c r="H43" s="90">
        <v>23103094223</v>
      </c>
      <c r="I43" s="78"/>
      <c r="J43" s="90">
        <v>5384510265</v>
      </c>
      <c r="K43" s="89"/>
      <c r="L43" s="90">
        <v>5867756</v>
      </c>
      <c r="M43" s="78"/>
      <c r="N43" s="90">
        <v>28487604488</v>
      </c>
      <c r="O43" s="78"/>
      <c r="P43" s="90">
        <v>36097925637</v>
      </c>
      <c r="Q43" s="78"/>
      <c r="R43" s="90">
        <v>-7610321148</v>
      </c>
    </row>
    <row r="44" spans="2:18" s="2" customFormat="1" x14ac:dyDescent="0.55000000000000004">
      <c r="B44" s="2" t="s">
        <v>131</v>
      </c>
      <c r="D44" s="90">
        <v>951827</v>
      </c>
      <c r="E44" s="78"/>
      <c r="F44" s="90">
        <v>20389826212</v>
      </c>
      <c r="G44" s="78"/>
      <c r="H44" s="90">
        <v>24042017821</v>
      </c>
      <c r="I44" s="78"/>
      <c r="J44" s="90">
        <v>-3652191608</v>
      </c>
      <c r="K44" s="89"/>
      <c r="L44" s="90">
        <v>951827</v>
      </c>
      <c r="M44" s="78"/>
      <c r="N44" s="90">
        <v>20389826212</v>
      </c>
      <c r="O44" s="78"/>
      <c r="P44" s="90">
        <v>28144785851</v>
      </c>
      <c r="Q44" s="78"/>
      <c r="R44" s="90">
        <v>-7754959638</v>
      </c>
    </row>
    <row r="45" spans="2:18" s="2" customFormat="1" x14ac:dyDescent="0.55000000000000004">
      <c r="B45" s="2" t="s">
        <v>18</v>
      </c>
      <c r="D45" s="90">
        <v>1301600</v>
      </c>
      <c r="E45" s="78"/>
      <c r="F45" s="90">
        <v>14659382588</v>
      </c>
      <c r="G45" s="78"/>
      <c r="H45" s="90">
        <v>17868144178</v>
      </c>
      <c r="I45" s="78"/>
      <c r="J45" s="90">
        <v>-3208761589</v>
      </c>
      <c r="K45" s="89"/>
      <c r="L45" s="90">
        <v>1301600</v>
      </c>
      <c r="M45" s="78"/>
      <c r="N45" s="90">
        <v>14659382588</v>
      </c>
      <c r="O45" s="78"/>
      <c r="P45" s="90">
        <v>24018483239</v>
      </c>
      <c r="Q45" s="78"/>
      <c r="R45" s="90">
        <v>-9359100650</v>
      </c>
    </row>
    <row r="46" spans="2:18" s="2" customFormat="1" x14ac:dyDescent="0.55000000000000004">
      <c r="D46" s="90"/>
      <c r="E46" s="78"/>
      <c r="F46" s="90"/>
      <c r="G46" s="78"/>
      <c r="H46" s="90"/>
      <c r="I46" s="78"/>
      <c r="J46" s="90"/>
      <c r="K46" s="89"/>
      <c r="L46" s="90"/>
      <c r="M46" s="78"/>
      <c r="N46" s="90"/>
      <c r="O46" s="78"/>
      <c r="P46" s="90"/>
      <c r="Q46" s="78"/>
      <c r="R46" s="90"/>
    </row>
    <row r="47" spans="2:18" s="43" customFormat="1" ht="30.75" customHeight="1" thickBot="1" x14ac:dyDescent="0.65">
      <c r="B47" s="87" t="s">
        <v>95</v>
      </c>
      <c r="D47" s="92">
        <f>SUM(D10:D45)</f>
        <v>60936045</v>
      </c>
      <c r="E47" s="47"/>
      <c r="F47" s="92">
        <f>SUM(F10:F46)</f>
        <v>648231896304</v>
      </c>
      <c r="G47" s="47"/>
      <c r="H47" s="92">
        <f>SUM(H10:H46)</f>
        <v>656421889419</v>
      </c>
      <c r="I47" s="47"/>
      <c r="J47" s="92">
        <f>SUM(J10:J46)</f>
        <v>-8189993094</v>
      </c>
      <c r="K47" s="93"/>
      <c r="L47" s="92">
        <f>SUM(L10:L46)</f>
        <v>60936045</v>
      </c>
      <c r="M47" s="47"/>
      <c r="N47" s="92">
        <f>SUM(N10:N46)</f>
        <v>648231896304</v>
      </c>
      <c r="O47" s="47"/>
      <c r="P47" s="92">
        <f>SUM(P10:P46)</f>
        <v>717483951925</v>
      </c>
      <c r="Q47" s="47"/>
      <c r="R47" s="92">
        <f>SUM(R10:R46)</f>
        <v>-69252055600</v>
      </c>
    </row>
    <row r="48" spans="2:18" ht="21.75" thickTop="1" x14ac:dyDescent="0.55000000000000004"/>
    <row r="49" spans="10:10" ht="30" x14ac:dyDescent="0.75">
      <c r="J49" s="61">
        <v>11</v>
      </c>
    </row>
  </sheetData>
  <sortState xmlns:xlrd2="http://schemas.microsoft.com/office/spreadsheetml/2017/richdata2" ref="B10:R45">
    <sortCondition descending="1" ref="R10:R4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3622047244094499" right="0.23622047244094499" top="0.25" bottom="0.25" header="0.31496062992126" footer="0.31496062992126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55"/>
  <sheetViews>
    <sheetView rightToLeft="1" view="pageBreakPreview" topLeftCell="A22" zoomScale="60" zoomScaleNormal="96" workbookViewId="0">
      <selection activeCell="B55" sqref="B55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8" ht="30" x14ac:dyDescent="0.55000000000000004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203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1" t="s">
        <v>2</v>
      </c>
      <c r="D8" s="112" t="s">
        <v>58</v>
      </c>
      <c r="E8" s="112" t="s">
        <v>58</v>
      </c>
      <c r="F8" s="112" t="s">
        <v>58</v>
      </c>
      <c r="G8" s="112" t="s">
        <v>58</v>
      </c>
      <c r="H8" s="112" t="s">
        <v>58</v>
      </c>
      <c r="I8" s="112" t="s">
        <v>58</v>
      </c>
      <c r="J8" s="112" t="s">
        <v>58</v>
      </c>
      <c r="L8" s="112" t="s">
        <v>59</v>
      </c>
      <c r="M8" s="112" t="s">
        <v>59</v>
      </c>
      <c r="N8" s="112" t="s">
        <v>59</v>
      </c>
      <c r="O8" s="112" t="s">
        <v>59</v>
      </c>
      <c r="P8" s="112" t="s">
        <v>59</v>
      </c>
      <c r="Q8" s="112" t="s">
        <v>59</v>
      </c>
      <c r="R8" s="112" t="s">
        <v>59</v>
      </c>
    </row>
    <row r="9" spans="2:28" s="4" customFormat="1" ht="63" customHeight="1" x14ac:dyDescent="0.55000000000000004">
      <c r="B9" s="131" t="s">
        <v>2</v>
      </c>
      <c r="D9" s="115" t="s">
        <v>6</v>
      </c>
      <c r="E9" s="49"/>
      <c r="F9" s="115" t="s">
        <v>74</v>
      </c>
      <c r="G9" s="49"/>
      <c r="H9" s="115" t="s">
        <v>75</v>
      </c>
      <c r="I9" s="49"/>
      <c r="J9" s="115" t="s">
        <v>77</v>
      </c>
      <c r="L9" s="115" t="s">
        <v>6</v>
      </c>
      <c r="M9" s="49"/>
      <c r="N9" s="115" t="s">
        <v>74</v>
      </c>
      <c r="O9" s="49"/>
      <c r="P9" s="115" t="s">
        <v>75</v>
      </c>
      <c r="Q9" s="49"/>
      <c r="R9" s="115" t="s">
        <v>77</v>
      </c>
    </row>
    <row r="10" spans="2:28" x14ac:dyDescent="0.55000000000000004">
      <c r="B10" s="44" t="s">
        <v>122</v>
      </c>
      <c r="D10" s="9">
        <v>0</v>
      </c>
      <c r="F10" s="9">
        <v>0</v>
      </c>
      <c r="H10" s="9">
        <v>0</v>
      </c>
      <c r="J10" s="9">
        <v>0</v>
      </c>
      <c r="L10" s="9">
        <v>70347</v>
      </c>
      <c r="N10" s="9">
        <v>21977590365</v>
      </c>
      <c r="P10" s="9">
        <v>13951594325</v>
      </c>
      <c r="R10" s="9">
        <v>8025996040</v>
      </c>
    </row>
    <row r="11" spans="2:28" x14ac:dyDescent="0.55000000000000004">
      <c r="B11" s="2" t="s">
        <v>174</v>
      </c>
      <c r="D11" s="3">
        <v>463000</v>
      </c>
      <c r="F11" s="3">
        <v>6911416957</v>
      </c>
      <c r="H11" s="3">
        <v>6007061712</v>
      </c>
      <c r="J11" s="3">
        <v>904355245</v>
      </c>
      <c r="L11" s="3">
        <v>1617000</v>
      </c>
      <c r="N11" s="3">
        <v>26981924297</v>
      </c>
      <c r="P11" s="3">
        <v>21707914139</v>
      </c>
      <c r="R11" s="3">
        <v>5274010158</v>
      </c>
    </row>
    <row r="12" spans="2:28" x14ac:dyDescent="0.55000000000000004">
      <c r="B12" s="2" t="s">
        <v>72</v>
      </c>
      <c r="D12" s="3">
        <v>0</v>
      </c>
      <c r="F12" s="3">
        <v>0</v>
      </c>
      <c r="H12" s="3">
        <v>0</v>
      </c>
      <c r="J12" s="3">
        <v>0</v>
      </c>
      <c r="L12" s="3">
        <v>530330</v>
      </c>
      <c r="N12" s="3">
        <v>12942134903</v>
      </c>
      <c r="P12" s="3">
        <v>9154304789</v>
      </c>
      <c r="R12" s="3">
        <v>3787830114</v>
      </c>
    </row>
    <row r="13" spans="2:28" x14ac:dyDescent="0.55000000000000004">
      <c r="B13" s="2" t="s">
        <v>123</v>
      </c>
      <c r="D13" s="3">
        <v>0</v>
      </c>
      <c r="F13" s="3">
        <v>0</v>
      </c>
      <c r="H13" s="3">
        <v>0</v>
      </c>
      <c r="J13" s="3">
        <v>0</v>
      </c>
      <c r="L13" s="3">
        <v>1156000</v>
      </c>
      <c r="N13" s="3">
        <v>18636596020</v>
      </c>
      <c r="P13" s="3">
        <v>15053495580</v>
      </c>
      <c r="R13" s="3">
        <v>3583100440</v>
      </c>
    </row>
    <row r="14" spans="2:28" x14ac:dyDescent="0.55000000000000004">
      <c r="B14" s="2" t="s">
        <v>124</v>
      </c>
      <c r="D14" s="3">
        <v>0</v>
      </c>
      <c r="F14" s="3">
        <v>0</v>
      </c>
      <c r="H14" s="3">
        <v>0</v>
      </c>
      <c r="J14" s="3">
        <v>0</v>
      </c>
      <c r="L14" s="3">
        <v>363478</v>
      </c>
      <c r="N14" s="3">
        <v>12524286700</v>
      </c>
      <c r="P14" s="3">
        <v>9769965871</v>
      </c>
      <c r="R14" s="3">
        <v>2754320829</v>
      </c>
    </row>
    <row r="15" spans="2:28" x14ac:dyDescent="0.55000000000000004">
      <c r="B15" s="2" t="s">
        <v>178</v>
      </c>
      <c r="D15" s="3">
        <v>0</v>
      </c>
      <c r="F15" s="3">
        <v>0</v>
      </c>
      <c r="H15" s="3">
        <v>0</v>
      </c>
      <c r="J15" s="3">
        <v>0</v>
      </c>
      <c r="L15" s="3">
        <v>12200000</v>
      </c>
      <c r="N15" s="3">
        <v>16217539987</v>
      </c>
      <c r="P15" s="3">
        <v>14831916878</v>
      </c>
      <c r="R15" s="3">
        <v>1385623109</v>
      </c>
    </row>
    <row r="16" spans="2:28" x14ac:dyDescent="0.55000000000000004">
      <c r="B16" s="2" t="s">
        <v>152</v>
      </c>
      <c r="D16" s="3">
        <v>0</v>
      </c>
      <c r="F16" s="3">
        <v>0</v>
      </c>
      <c r="H16" s="3">
        <v>0</v>
      </c>
      <c r="J16" s="3">
        <v>0</v>
      </c>
      <c r="L16" s="3">
        <v>1138606</v>
      </c>
      <c r="N16" s="3">
        <v>21115813585</v>
      </c>
      <c r="P16" s="3">
        <v>19732146762</v>
      </c>
      <c r="R16" s="3">
        <v>1383666823</v>
      </c>
    </row>
    <row r="17" spans="2:18" x14ac:dyDescent="0.55000000000000004">
      <c r="B17" s="2" t="s">
        <v>120</v>
      </c>
      <c r="D17" s="3">
        <v>0</v>
      </c>
      <c r="F17" s="3">
        <v>0</v>
      </c>
      <c r="H17" s="3">
        <v>0</v>
      </c>
      <c r="J17" s="3">
        <v>0</v>
      </c>
      <c r="L17" s="3">
        <v>1814680</v>
      </c>
      <c r="N17" s="3">
        <v>5790861145</v>
      </c>
      <c r="P17" s="3">
        <v>4556607584</v>
      </c>
      <c r="R17" s="3">
        <v>1234253561</v>
      </c>
    </row>
    <row r="18" spans="2:18" x14ac:dyDescent="0.55000000000000004">
      <c r="B18" s="2" t="s">
        <v>78</v>
      </c>
      <c r="D18" s="3">
        <v>0</v>
      </c>
      <c r="F18" s="3">
        <v>0</v>
      </c>
      <c r="H18" s="3">
        <v>0</v>
      </c>
      <c r="J18" s="3">
        <v>0</v>
      </c>
      <c r="L18" s="3">
        <v>231433</v>
      </c>
      <c r="N18" s="3">
        <v>8667341847</v>
      </c>
      <c r="P18" s="3">
        <v>7476819143</v>
      </c>
      <c r="R18" s="3">
        <v>1190522704</v>
      </c>
    </row>
    <row r="19" spans="2:18" x14ac:dyDescent="0.55000000000000004">
      <c r="B19" s="2" t="s">
        <v>130</v>
      </c>
      <c r="D19" s="3">
        <v>0</v>
      </c>
      <c r="F19" s="3">
        <v>0</v>
      </c>
      <c r="H19" s="3">
        <v>0</v>
      </c>
      <c r="J19" s="3">
        <v>0</v>
      </c>
      <c r="L19" s="3">
        <v>432991</v>
      </c>
      <c r="N19" s="3">
        <v>15084903323</v>
      </c>
      <c r="P19" s="3">
        <v>14107983424</v>
      </c>
      <c r="R19" s="3">
        <v>976919899</v>
      </c>
    </row>
    <row r="20" spans="2:18" x14ac:dyDescent="0.55000000000000004">
      <c r="B20" s="2" t="s">
        <v>145</v>
      </c>
      <c r="D20" s="3">
        <v>1000</v>
      </c>
      <c r="F20" s="3">
        <v>654891284</v>
      </c>
      <c r="H20" s="3">
        <v>627577886</v>
      </c>
      <c r="J20" s="3">
        <v>27313398</v>
      </c>
      <c r="L20" s="3">
        <v>47279</v>
      </c>
      <c r="N20" s="3">
        <v>29586258537</v>
      </c>
      <c r="P20" s="3">
        <v>28809437804</v>
      </c>
      <c r="R20" s="3">
        <v>776820733</v>
      </c>
    </row>
    <row r="21" spans="2:18" x14ac:dyDescent="0.55000000000000004">
      <c r="B21" s="2" t="s">
        <v>158</v>
      </c>
      <c r="D21" s="3">
        <v>0</v>
      </c>
      <c r="F21" s="3">
        <v>0</v>
      </c>
      <c r="H21" s="3">
        <v>0</v>
      </c>
      <c r="J21" s="3">
        <v>0</v>
      </c>
      <c r="L21" s="3">
        <v>34600</v>
      </c>
      <c r="N21" s="3">
        <v>21394293599</v>
      </c>
      <c r="P21" s="3">
        <v>20719162374</v>
      </c>
      <c r="R21" s="3">
        <v>675131225</v>
      </c>
    </row>
    <row r="22" spans="2:18" x14ac:dyDescent="0.55000000000000004">
      <c r="B22" s="2" t="s">
        <v>179</v>
      </c>
      <c r="D22" s="3">
        <v>0</v>
      </c>
      <c r="F22" s="3">
        <v>0</v>
      </c>
      <c r="H22" s="3">
        <v>0</v>
      </c>
      <c r="J22" s="3">
        <v>0</v>
      </c>
      <c r="L22" s="3">
        <v>70201</v>
      </c>
      <c r="N22" s="3">
        <v>7126975615</v>
      </c>
      <c r="P22" s="3">
        <v>6726446137</v>
      </c>
      <c r="R22" s="3">
        <v>400529478</v>
      </c>
    </row>
    <row r="23" spans="2:18" x14ac:dyDescent="0.55000000000000004">
      <c r="B23" s="2" t="s">
        <v>147</v>
      </c>
      <c r="D23" s="3">
        <v>0</v>
      </c>
      <c r="F23" s="3">
        <v>0</v>
      </c>
      <c r="H23" s="3">
        <v>0</v>
      </c>
      <c r="J23" s="3">
        <v>0</v>
      </c>
      <c r="L23" s="3">
        <v>22200</v>
      </c>
      <c r="N23" s="3">
        <v>14098177154</v>
      </c>
      <c r="P23" s="3">
        <v>13789225832</v>
      </c>
      <c r="R23" s="3">
        <v>308951322</v>
      </c>
    </row>
    <row r="24" spans="2:18" x14ac:dyDescent="0.55000000000000004">
      <c r="B24" s="2" t="s">
        <v>129</v>
      </c>
      <c r="D24" s="3">
        <v>0</v>
      </c>
      <c r="F24" s="3">
        <v>0</v>
      </c>
      <c r="H24" s="3">
        <v>0</v>
      </c>
      <c r="J24" s="3">
        <v>0</v>
      </c>
      <c r="L24" s="3">
        <v>453479</v>
      </c>
      <c r="N24" s="3">
        <v>10827754839</v>
      </c>
      <c r="P24" s="3">
        <v>10647442494</v>
      </c>
      <c r="R24" s="3">
        <v>180312345</v>
      </c>
    </row>
    <row r="25" spans="2:18" x14ac:dyDescent="0.55000000000000004">
      <c r="B25" s="2" t="s">
        <v>146</v>
      </c>
      <c r="D25" s="3">
        <v>0</v>
      </c>
      <c r="F25" s="3">
        <v>0</v>
      </c>
      <c r="H25" s="3">
        <v>0</v>
      </c>
      <c r="J25" s="3">
        <v>0</v>
      </c>
      <c r="L25" s="3">
        <v>10000</v>
      </c>
      <c r="N25" s="3">
        <v>9803833643</v>
      </c>
      <c r="P25" s="3">
        <v>9639746887</v>
      </c>
      <c r="R25" s="3">
        <v>164086756</v>
      </c>
    </row>
    <row r="26" spans="2:18" x14ac:dyDescent="0.55000000000000004">
      <c r="B26" s="2" t="s">
        <v>156</v>
      </c>
      <c r="D26" s="3">
        <v>0</v>
      </c>
      <c r="F26" s="3">
        <v>0</v>
      </c>
      <c r="H26" s="3">
        <v>0</v>
      </c>
      <c r="J26" s="3">
        <v>0</v>
      </c>
      <c r="L26" s="3">
        <v>15200</v>
      </c>
      <c r="N26" s="3">
        <v>9277918077</v>
      </c>
      <c r="P26" s="3">
        <v>9116766995</v>
      </c>
      <c r="R26" s="3">
        <v>161151082</v>
      </c>
    </row>
    <row r="27" spans="2:18" x14ac:dyDescent="0.55000000000000004">
      <c r="B27" s="2" t="s">
        <v>133</v>
      </c>
      <c r="D27" s="3">
        <v>0</v>
      </c>
      <c r="F27" s="3">
        <v>0</v>
      </c>
      <c r="H27" s="3">
        <v>0</v>
      </c>
      <c r="J27" s="3">
        <v>0</v>
      </c>
      <c r="L27" s="3">
        <v>1664444</v>
      </c>
      <c r="N27" s="3">
        <v>4314715224</v>
      </c>
      <c r="P27" s="3">
        <v>4171096747</v>
      </c>
      <c r="R27" s="3">
        <v>143618477</v>
      </c>
    </row>
    <row r="28" spans="2:18" x14ac:dyDescent="0.55000000000000004">
      <c r="B28" s="2" t="s">
        <v>175</v>
      </c>
      <c r="D28" s="3">
        <v>0</v>
      </c>
      <c r="F28" s="3">
        <v>0</v>
      </c>
      <c r="H28" s="3">
        <v>0</v>
      </c>
      <c r="J28" s="3">
        <v>0</v>
      </c>
      <c r="L28" s="3">
        <v>13500</v>
      </c>
      <c r="N28" s="3">
        <v>8826709872</v>
      </c>
      <c r="P28" s="3">
        <v>8745884898</v>
      </c>
      <c r="R28" s="3">
        <v>80824974</v>
      </c>
    </row>
    <row r="29" spans="2:18" x14ac:dyDescent="0.55000000000000004">
      <c r="B29" s="2" t="s">
        <v>148</v>
      </c>
      <c r="D29" s="3">
        <v>0</v>
      </c>
      <c r="F29" s="3">
        <v>0</v>
      </c>
      <c r="H29" s="3">
        <v>0</v>
      </c>
      <c r="J29" s="3">
        <v>0</v>
      </c>
      <c r="L29" s="3">
        <v>12124</v>
      </c>
      <c r="N29" s="3">
        <v>7212069100</v>
      </c>
      <c r="P29" s="3">
        <v>7134131932</v>
      </c>
      <c r="R29" s="3">
        <v>77937168</v>
      </c>
    </row>
    <row r="30" spans="2:18" x14ac:dyDescent="0.55000000000000004">
      <c r="B30" s="2" t="s">
        <v>16</v>
      </c>
      <c r="D30" s="3">
        <v>0</v>
      </c>
      <c r="F30" s="3">
        <v>0</v>
      </c>
      <c r="H30" s="3">
        <v>0</v>
      </c>
      <c r="J30" s="3">
        <v>0</v>
      </c>
      <c r="L30" s="3">
        <v>414000</v>
      </c>
      <c r="N30" s="3">
        <v>8931162913</v>
      </c>
      <c r="P30" s="3">
        <v>8856269784</v>
      </c>
      <c r="R30" s="3">
        <v>74893129</v>
      </c>
    </row>
    <row r="31" spans="2:18" x14ac:dyDescent="0.55000000000000004">
      <c r="B31" s="2" t="s">
        <v>139</v>
      </c>
      <c r="D31" s="3">
        <v>0</v>
      </c>
      <c r="F31" s="3">
        <v>0</v>
      </c>
      <c r="H31" s="3">
        <v>0</v>
      </c>
      <c r="J31" s="3">
        <v>0</v>
      </c>
      <c r="L31" s="3">
        <v>135694</v>
      </c>
      <c r="N31" s="3">
        <v>2429887589</v>
      </c>
      <c r="P31" s="3">
        <v>2363436011</v>
      </c>
      <c r="R31" s="3">
        <v>66451578</v>
      </c>
    </row>
    <row r="32" spans="2:18" x14ac:dyDescent="0.55000000000000004">
      <c r="B32" s="2" t="s">
        <v>155</v>
      </c>
      <c r="D32" s="3">
        <v>0</v>
      </c>
      <c r="F32" s="3">
        <v>0</v>
      </c>
      <c r="H32" s="3">
        <v>0</v>
      </c>
      <c r="J32" s="3">
        <v>0</v>
      </c>
      <c r="L32" s="3">
        <v>8018</v>
      </c>
      <c r="N32" s="3">
        <v>8018000000</v>
      </c>
      <c r="P32" s="3">
        <v>7955237773</v>
      </c>
      <c r="R32" s="3">
        <v>62762227</v>
      </c>
    </row>
    <row r="33" spans="2:18" x14ac:dyDescent="0.55000000000000004">
      <c r="B33" s="2" t="s">
        <v>170</v>
      </c>
      <c r="D33" s="3">
        <v>0</v>
      </c>
      <c r="F33" s="3">
        <v>0</v>
      </c>
      <c r="H33" s="3">
        <v>0</v>
      </c>
      <c r="J33" s="3">
        <v>0</v>
      </c>
      <c r="L33" s="3">
        <v>15000</v>
      </c>
      <c r="N33" s="3">
        <v>15000000000</v>
      </c>
      <c r="P33" s="3">
        <v>14937494923</v>
      </c>
      <c r="R33" s="3">
        <v>62505077</v>
      </c>
    </row>
    <row r="34" spans="2:18" x14ac:dyDescent="0.55000000000000004">
      <c r="B34" s="2" t="s">
        <v>126</v>
      </c>
      <c r="D34" s="3">
        <v>0</v>
      </c>
      <c r="F34" s="3">
        <v>0</v>
      </c>
      <c r="H34" s="3">
        <v>0</v>
      </c>
      <c r="J34" s="3">
        <v>0</v>
      </c>
      <c r="L34" s="3">
        <v>620000</v>
      </c>
      <c r="N34" s="3">
        <v>4772648102</v>
      </c>
      <c r="P34" s="3">
        <v>4720942260</v>
      </c>
      <c r="R34" s="3">
        <v>51705842</v>
      </c>
    </row>
    <row r="35" spans="2:18" x14ac:dyDescent="0.55000000000000004">
      <c r="B35" s="2" t="s">
        <v>140</v>
      </c>
      <c r="D35" s="3">
        <v>0</v>
      </c>
      <c r="F35" s="3">
        <v>0</v>
      </c>
      <c r="H35" s="3">
        <v>0</v>
      </c>
      <c r="J35" s="3">
        <v>0</v>
      </c>
      <c r="L35" s="3">
        <v>2617000</v>
      </c>
      <c r="N35" s="3">
        <v>26667584066</v>
      </c>
      <c r="P35" s="3">
        <v>26627741626</v>
      </c>
      <c r="R35" s="3">
        <v>39842440</v>
      </c>
    </row>
    <row r="36" spans="2:18" x14ac:dyDescent="0.55000000000000004">
      <c r="B36" s="2" t="s">
        <v>157</v>
      </c>
      <c r="D36" s="3">
        <v>0</v>
      </c>
      <c r="F36" s="3">
        <v>0</v>
      </c>
      <c r="H36" s="3">
        <v>0</v>
      </c>
      <c r="J36" s="3">
        <v>0</v>
      </c>
      <c r="L36" s="3">
        <v>2549</v>
      </c>
      <c r="N36" s="3">
        <v>1679470412</v>
      </c>
      <c r="P36" s="3">
        <v>1655250933</v>
      </c>
      <c r="R36" s="3">
        <v>24219479</v>
      </c>
    </row>
    <row r="37" spans="2:18" x14ac:dyDescent="0.55000000000000004">
      <c r="B37" s="2" t="s">
        <v>132</v>
      </c>
      <c r="D37" s="3">
        <v>0</v>
      </c>
      <c r="F37" s="3">
        <v>0</v>
      </c>
      <c r="H37" s="3">
        <v>0</v>
      </c>
      <c r="J37" s="3">
        <v>0</v>
      </c>
      <c r="L37" s="3">
        <v>19000</v>
      </c>
      <c r="N37" s="3">
        <v>64782244</v>
      </c>
      <c r="P37" s="3">
        <v>55300989</v>
      </c>
      <c r="R37" s="3">
        <v>9481255</v>
      </c>
    </row>
    <row r="38" spans="2:18" x14ac:dyDescent="0.55000000000000004">
      <c r="B38" s="2" t="s">
        <v>171</v>
      </c>
      <c r="D38" s="3">
        <v>0</v>
      </c>
      <c r="F38" s="3">
        <v>0</v>
      </c>
      <c r="H38" s="3">
        <v>0</v>
      </c>
      <c r="J38" s="3">
        <v>0</v>
      </c>
      <c r="L38" s="3">
        <v>100</v>
      </c>
      <c r="N38" s="3">
        <v>60115104</v>
      </c>
      <c r="P38" s="3">
        <v>59569792</v>
      </c>
      <c r="R38" s="3">
        <v>545312</v>
      </c>
    </row>
    <row r="39" spans="2:18" x14ac:dyDescent="0.55000000000000004">
      <c r="B39" s="2" t="s">
        <v>197</v>
      </c>
      <c r="D39" s="3">
        <v>902641</v>
      </c>
      <c r="F39" s="3">
        <v>9502101807</v>
      </c>
      <c r="H39" s="3">
        <v>9502101807</v>
      </c>
      <c r="J39" s="3">
        <v>0</v>
      </c>
      <c r="L39" s="3">
        <v>902641</v>
      </c>
      <c r="N39" s="3">
        <v>9502101807</v>
      </c>
      <c r="P39" s="3">
        <v>9502101807</v>
      </c>
      <c r="R39" s="3">
        <v>0</v>
      </c>
    </row>
    <row r="40" spans="2:18" x14ac:dyDescent="0.55000000000000004">
      <c r="B40" s="2" t="s">
        <v>198</v>
      </c>
      <c r="D40" s="3">
        <v>673000</v>
      </c>
      <c r="F40" s="3">
        <v>8579404000</v>
      </c>
      <c r="H40" s="3">
        <v>8579404000</v>
      </c>
      <c r="J40" s="3">
        <v>0</v>
      </c>
      <c r="L40" s="3">
        <v>673000</v>
      </c>
      <c r="N40" s="3">
        <v>8579404000</v>
      </c>
      <c r="P40" s="3">
        <v>8579404000</v>
      </c>
      <c r="R40" s="3">
        <v>0</v>
      </c>
    </row>
    <row r="41" spans="2:18" x14ac:dyDescent="0.55000000000000004">
      <c r="B41" s="2" t="s">
        <v>15</v>
      </c>
      <c r="D41" s="3">
        <v>0</v>
      </c>
      <c r="F41" s="3">
        <v>0</v>
      </c>
      <c r="H41" s="3">
        <v>0</v>
      </c>
      <c r="J41" s="3">
        <v>0</v>
      </c>
      <c r="L41" s="3">
        <v>35846</v>
      </c>
      <c r="N41" s="3">
        <v>201681180</v>
      </c>
      <c r="P41" s="3">
        <v>202289282</v>
      </c>
      <c r="R41" s="3">
        <v>-608102</v>
      </c>
    </row>
    <row r="42" spans="2:18" x14ac:dyDescent="0.55000000000000004">
      <c r="B42" s="2" t="s">
        <v>168</v>
      </c>
      <c r="D42" s="3">
        <v>0</v>
      </c>
      <c r="F42" s="3">
        <v>0</v>
      </c>
      <c r="H42" s="3">
        <v>0</v>
      </c>
      <c r="J42" s="3">
        <v>0</v>
      </c>
      <c r="L42" s="3">
        <v>27493</v>
      </c>
      <c r="N42" s="3">
        <v>100025668</v>
      </c>
      <c r="P42" s="3">
        <v>118632295</v>
      </c>
      <c r="R42" s="3">
        <v>-18606627</v>
      </c>
    </row>
    <row r="43" spans="2:18" x14ac:dyDescent="0.55000000000000004">
      <c r="B43" s="2" t="s">
        <v>121</v>
      </c>
      <c r="D43" s="3">
        <v>0</v>
      </c>
      <c r="F43" s="3">
        <v>0</v>
      </c>
      <c r="H43" s="3">
        <v>0</v>
      </c>
      <c r="J43" s="3">
        <v>0</v>
      </c>
      <c r="L43" s="3">
        <v>332919</v>
      </c>
      <c r="N43" s="3">
        <v>3172135462</v>
      </c>
      <c r="P43" s="3">
        <v>3445065953</v>
      </c>
      <c r="R43" s="3">
        <v>-272930491</v>
      </c>
    </row>
    <row r="44" spans="2:18" x14ac:dyDescent="0.55000000000000004">
      <c r="B44" s="2" t="s">
        <v>128</v>
      </c>
      <c r="D44" s="3">
        <v>0</v>
      </c>
      <c r="F44" s="3">
        <v>0</v>
      </c>
      <c r="H44" s="3">
        <v>0</v>
      </c>
      <c r="J44" s="3">
        <v>0</v>
      </c>
      <c r="L44" s="3">
        <v>1427234</v>
      </c>
      <c r="N44" s="3">
        <v>14147178209</v>
      </c>
      <c r="P44" s="3">
        <v>14511436474</v>
      </c>
      <c r="R44" s="3">
        <v>-364258265</v>
      </c>
    </row>
    <row r="45" spans="2:18" x14ac:dyDescent="0.55000000000000004">
      <c r="B45" s="2" t="s">
        <v>125</v>
      </c>
      <c r="D45" s="3">
        <v>0</v>
      </c>
      <c r="F45" s="3">
        <v>0</v>
      </c>
      <c r="H45" s="3">
        <v>0</v>
      </c>
      <c r="J45" s="3">
        <v>0</v>
      </c>
      <c r="L45" s="3">
        <v>300000</v>
      </c>
      <c r="N45" s="3">
        <v>4945336158</v>
      </c>
      <c r="P45" s="3">
        <v>5531855395</v>
      </c>
      <c r="R45" s="3">
        <v>-586519237</v>
      </c>
    </row>
    <row r="46" spans="2:18" x14ac:dyDescent="0.55000000000000004">
      <c r="B46" s="2" t="s">
        <v>166</v>
      </c>
      <c r="D46" s="3">
        <v>0</v>
      </c>
      <c r="F46" s="3">
        <v>0</v>
      </c>
      <c r="H46" s="3">
        <v>0</v>
      </c>
      <c r="J46" s="3">
        <v>0</v>
      </c>
      <c r="L46" s="3">
        <v>700000</v>
      </c>
      <c r="N46" s="3">
        <v>9999639938</v>
      </c>
      <c r="P46" s="3">
        <v>10632254987</v>
      </c>
      <c r="R46" s="3">
        <v>-632615049</v>
      </c>
    </row>
    <row r="47" spans="2:18" x14ac:dyDescent="0.55000000000000004">
      <c r="B47" s="2" t="s">
        <v>153</v>
      </c>
      <c r="D47" s="3">
        <v>0</v>
      </c>
      <c r="F47" s="3">
        <v>0</v>
      </c>
      <c r="H47" s="3">
        <v>0</v>
      </c>
      <c r="J47" s="3">
        <v>0</v>
      </c>
      <c r="L47" s="3">
        <v>501303</v>
      </c>
      <c r="N47" s="3">
        <v>1199970865</v>
      </c>
      <c r="P47" s="3">
        <v>1849015840</v>
      </c>
      <c r="R47" s="3">
        <v>-649044975</v>
      </c>
    </row>
    <row r="48" spans="2:18" x14ac:dyDescent="0.55000000000000004">
      <c r="B48" s="2" t="s">
        <v>151</v>
      </c>
      <c r="D48" s="3">
        <v>0</v>
      </c>
      <c r="F48" s="3">
        <v>0</v>
      </c>
      <c r="H48" s="3">
        <v>0</v>
      </c>
      <c r="J48" s="3">
        <v>0</v>
      </c>
      <c r="L48" s="3">
        <v>1685776</v>
      </c>
      <c r="N48" s="3">
        <v>12930233157</v>
      </c>
      <c r="P48" s="3">
        <v>16323238110</v>
      </c>
      <c r="R48" s="3">
        <v>-3393004953</v>
      </c>
    </row>
    <row r="49" spans="2:18" x14ac:dyDescent="0.55000000000000004">
      <c r="B49" s="2" t="s">
        <v>138</v>
      </c>
      <c r="D49" s="3">
        <v>0</v>
      </c>
      <c r="F49" s="3">
        <v>0</v>
      </c>
      <c r="H49" s="3">
        <v>0</v>
      </c>
      <c r="J49" s="3">
        <v>0</v>
      </c>
      <c r="L49" s="3">
        <v>2655000</v>
      </c>
      <c r="N49" s="3">
        <v>11436309213</v>
      </c>
      <c r="P49" s="3">
        <v>14934648296</v>
      </c>
      <c r="R49" s="3">
        <v>-3498339083</v>
      </c>
    </row>
    <row r="50" spans="2:18" x14ac:dyDescent="0.55000000000000004">
      <c r="B50" s="2" t="s">
        <v>167</v>
      </c>
      <c r="D50" s="3">
        <v>0</v>
      </c>
      <c r="F50" s="3">
        <v>0</v>
      </c>
      <c r="H50" s="3">
        <v>0</v>
      </c>
      <c r="J50" s="3">
        <v>0</v>
      </c>
      <c r="L50" s="3">
        <v>401649</v>
      </c>
      <c r="N50" s="3">
        <v>17383170697</v>
      </c>
      <c r="P50" s="3">
        <v>22081131253</v>
      </c>
      <c r="R50" s="3">
        <v>-4697960556</v>
      </c>
    </row>
    <row r="51" spans="2:18" x14ac:dyDescent="0.55000000000000004">
      <c r="B51" s="2" t="s">
        <v>17</v>
      </c>
      <c r="D51" s="3">
        <v>5317500</v>
      </c>
      <c r="F51" s="3">
        <v>26291876516</v>
      </c>
      <c r="H51" s="3">
        <v>32712798485</v>
      </c>
      <c r="J51" s="3">
        <v>-6420921969</v>
      </c>
      <c r="L51" s="3">
        <v>5317500</v>
      </c>
      <c r="N51" s="3">
        <v>26291876516</v>
      </c>
      <c r="P51" s="3">
        <v>32712798485</v>
      </c>
      <c r="R51" s="3">
        <v>-6420921969</v>
      </c>
    </row>
    <row r="52" spans="2:18" x14ac:dyDescent="0.55000000000000004">
      <c r="D52" s="3"/>
      <c r="F52" s="3"/>
      <c r="H52" s="3"/>
      <c r="J52" s="3"/>
      <c r="L52" s="3"/>
      <c r="N52" s="3"/>
      <c r="P52" s="3"/>
      <c r="R52" s="3"/>
    </row>
    <row r="53" spans="2:18" ht="21.75" thickBot="1" x14ac:dyDescent="0.6">
      <c r="B53" s="31" t="s">
        <v>95</v>
      </c>
      <c r="D53" s="10"/>
      <c r="F53" s="10">
        <f>SUM(F10:F51)</f>
        <v>51939690564</v>
      </c>
      <c r="H53" s="10">
        <f>SUM(H10:H51)</f>
        <v>57428943890</v>
      </c>
      <c r="J53" s="10">
        <f>SUM(J10:J51)</f>
        <v>-5489253326</v>
      </c>
      <c r="L53" s="10">
        <f>SUM(L10:L51)</f>
        <v>40689614</v>
      </c>
      <c r="N53" s="10">
        <f>SUM(N10:N51)</f>
        <v>469920411132</v>
      </c>
      <c r="P53" s="10">
        <f>SUM(P10:P51)</f>
        <v>457497206863</v>
      </c>
      <c r="R53" s="10">
        <f>SUM(R10:R51)</f>
        <v>12423204269</v>
      </c>
    </row>
    <row r="54" spans="2:18" ht="21.75" thickTop="1" x14ac:dyDescent="0.55000000000000004"/>
    <row r="55" spans="2:18" ht="26.25" x14ac:dyDescent="0.65">
      <c r="J55" s="27">
        <v>12</v>
      </c>
    </row>
  </sheetData>
  <sortState xmlns:xlrd2="http://schemas.microsoft.com/office/spreadsheetml/2017/richdata2" ref="B10:R51">
    <sortCondition descending="1" ref="R10:R5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5"/>
  <sheetViews>
    <sheetView rightToLeft="1" view="pageBreakPreview" topLeftCell="A4" zoomScale="60" zoomScaleNormal="100" workbookViewId="0">
      <selection activeCell="B10" sqref="B10:R21"/>
    </sheetView>
  </sheetViews>
  <sheetFormatPr defaultRowHeight="21" x14ac:dyDescent="0.6"/>
  <cols>
    <col min="1" max="1" width="3.5703125" style="1" customWidth="1"/>
    <col min="2" max="2" width="35.140625" style="72" customWidth="1"/>
    <col min="3" max="3" width="1.28515625" style="1" customWidth="1"/>
    <col min="4" max="4" width="14.7109375" style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4.28515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4.85546875" style="1" bestFit="1" customWidth="1"/>
    <col min="17" max="17" width="1.28515625" style="1" customWidth="1"/>
    <col min="18" max="18" width="14.8554687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7"/>
      <c r="R2" s="17"/>
      <c r="S2" s="17"/>
      <c r="T2" s="17"/>
      <c r="U2" s="17"/>
    </row>
    <row r="3" spans="2:28" ht="30" x14ac:dyDescent="0.6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7"/>
      <c r="R3" s="17"/>
    </row>
    <row r="4" spans="2:28" ht="30" x14ac:dyDescent="0.6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7"/>
      <c r="R4" s="17"/>
    </row>
    <row r="6" spans="2:28" s="2" customFormat="1" ht="30" x14ac:dyDescent="0.55000000000000004">
      <c r="B6" s="95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37" t="s">
        <v>136</v>
      </c>
      <c r="C7" s="137"/>
      <c r="D7" s="137"/>
      <c r="E7" s="137"/>
      <c r="F7" s="13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x14ac:dyDescent="0.6">
      <c r="B8" s="114" t="s">
        <v>60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s="53" customFormat="1" ht="54" customHeight="1" x14ac:dyDescent="0.75">
      <c r="B9" s="114" t="s">
        <v>60</v>
      </c>
      <c r="D9" s="134" t="s">
        <v>83</v>
      </c>
      <c r="E9" s="100"/>
      <c r="F9" s="134" t="s">
        <v>80</v>
      </c>
      <c r="G9" s="100"/>
      <c r="H9" s="134" t="s">
        <v>81</v>
      </c>
      <c r="I9" s="100"/>
      <c r="J9" s="134" t="s">
        <v>84</v>
      </c>
      <c r="K9" s="101"/>
      <c r="L9" s="134" t="s">
        <v>83</v>
      </c>
      <c r="M9" s="100"/>
      <c r="N9" s="134" t="s">
        <v>80</v>
      </c>
      <c r="O9" s="100"/>
      <c r="P9" s="134" t="s">
        <v>81</v>
      </c>
      <c r="Q9" s="100"/>
      <c r="R9" s="134" t="s">
        <v>84</v>
      </c>
    </row>
    <row r="10" spans="2:28" s="53" customFormat="1" ht="26.25" x14ac:dyDescent="0.75">
      <c r="B10" s="98" t="s">
        <v>145</v>
      </c>
      <c r="C10" s="1"/>
      <c r="D10" s="102">
        <v>0</v>
      </c>
      <c r="E10" s="72"/>
      <c r="F10" s="86">
        <v>-31022720</v>
      </c>
      <c r="G10" s="86"/>
      <c r="H10" s="86">
        <v>27313398</v>
      </c>
      <c r="I10" s="86"/>
      <c r="J10" s="86">
        <v>-3709322</v>
      </c>
      <c r="K10" s="86"/>
      <c r="L10" s="86">
        <v>0</v>
      </c>
      <c r="M10" s="86"/>
      <c r="N10" s="86">
        <v>33136007</v>
      </c>
      <c r="O10" s="86"/>
      <c r="P10" s="86">
        <v>776820733</v>
      </c>
      <c r="Q10" s="86"/>
      <c r="R10" s="86">
        <v>809956740</v>
      </c>
    </row>
    <row r="11" spans="2:28" s="53" customFormat="1" ht="26.25" x14ac:dyDescent="0.75">
      <c r="B11" s="99" t="s">
        <v>158</v>
      </c>
      <c r="D11" s="103">
        <v>0</v>
      </c>
      <c r="E11" s="91"/>
      <c r="F11" s="86">
        <v>-238576</v>
      </c>
      <c r="G11" s="86"/>
      <c r="H11" s="86">
        <v>0</v>
      </c>
      <c r="I11" s="86"/>
      <c r="J11" s="86">
        <v>-238576</v>
      </c>
      <c r="K11" s="86"/>
      <c r="L11" s="86">
        <v>0</v>
      </c>
      <c r="M11" s="86"/>
      <c r="N11" s="86">
        <v>2607367</v>
      </c>
      <c r="O11" s="86"/>
      <c r="P11" s="86">
        <v>675131225</v>
      </c>
      <c r="Q11" s="86"/>
      <c r="R11" s="86">
        <v>677738592</v>
      </c>
    </row>
    <row r="12" spans="2:28" s="53" customFormat="1" ht="26.25" x14ac:dyDescent="0.75">
      <c r="B12" s="99" t="s">
        <v>141</v>
      </c>
      <c r="D12" s="86">
        <v>74338035</v>
      </c>
      <c r="E12" s="91"/>
      <c r="F12" s="86">
        <v>-53990212</v>
      </c>
      <c r="G12" s="86"/>
      <c r="H12" s="86">
        <v>0</v>
      </c>
      <c r="I12" s="86"/>
      <c r="J12" s="86">
        <v>20347823</v>
      </c>
      <c r="K12" s="86"/>
      <c r="L12" s="86">
        <v>492537051</v>
      </c>
      <c r="M12" s="86"/>
      <c r="N12" s="86">
        <v>160091437</v>
      </c>
      <c r="O12" s="86"/>
      <c r="P12" s="86">
        <v>0</v>
      </c>
      <c r="Q12" s="86"/>
      <c r="R12" s="86">
        <v>652628488</v>
      </c>
    </row>
    <row r="13" spans="2:28" s="53" customFormat="1" ht="26.25" x14ac:dyDescent="0.75">
      <c r="B13" s="99" t="s">
        <v>147</v>
      </c>
      <c r="D13" s="103">
        <v>0</v>
      </c>
      <c r="E13" s="91"/>
      <c r="F13" s="86">
        <v>0</v>
      </c>
      <c r="G13" s="86"/>
      <c r="H13" s="86">
        <v>0</v>
      </c>
      <c r="I13" s="86"/>
      <c r="J13" s="86">
        <v>0</v>
      </c>
      <c r="K13" s="86"/>
      <c r="L13" s="86">
        <v>0</v>
      </c>
      <c r="M13" s="86"/>
      <c r="N13" s="86">
        <v>0</v>
      </c>
      <c r="O13" s="86"/>
      <c r="P13" s="86">
        <v>308951322</v>
      </c>
      <c r="Q13" s="86"/>
      <c r="R13" s="86">
        <v>308951322</v>
      </c>
    </row>
    <row r="14" spans="2:28" s="53" customFormat="1" ht="26.25" x14ac:dyDescent="0.75">
      <c r="B14" s="98" t="s">
        <v>146</v>
      </c>
      <c r="C14" s="1"/>
      <c r="D14" s="103">
        <v>0</v>
      </c>
      <c r="E14" s="91"/>
      <c r="F14" s="86">
        <v>0</v>
      </c>
      <c r="G14" s="86"/>
      <c r="H14" s="86">
        <v>0</v>
      </c>
      <c r="I14" s="86"/>
      <c r="J14" s="86">
        <v>0</v>
      </c>
      <c r="K14" s="86"/>
      <c r="L14" s="86">
        <v>0</v>
      </c>
      <c r="M14" s="86"/>
      <c r="N14" s="86">
        <v>0</v>
      </c>
      <c r="O14" s="86"/>
      <c r="P14" s="86">
        <v>164086756</v>
      </c>
      <c r="Q14" s="86"/>
      <c r="R14" s="86">
        <v>164086756</v>
      </c>
    </row>
    <row r="15" spans="2:28" s="53" customFormat="1" ht="26.25" x14ac:dyDescent="0.75">
      <c r="B15" s="98" t="s">
        <v>156</v>
      </c>
      <c r="C15" s="1"/>
      <c r="D15" s="102">
        <v>0</v>
      </c>
      <c r="E15" s="72"/>
      <c r="F15" s="86">
        <v>0</v>
      </c>
      <c r="G15" s="86"/>
      <c r="H15" s="86">
        <v>0</v>
      </c>
      <c r="I15" s="86"/>
      <c r="J15" s="86">
        <v>0</v>
      </c>
      <c r="K15" s="86"/>
      <c r="L15" s="86">
        <v>0</v>
      </c>
      <c r="M15" s="86"/>
      <c r="N15" s="86">
        <v>0</v>
      </c>
      <c r="O15" s="86"/>
      <c r="P15" s="86">
        <v>161151082</v>
      </c>
      <c r="Q15" s="86"/>
      <c r="R15" s="86">
        <v>161151082</v>
      </c>
    </row>
    <row r="16" spans="2:28" s="53" customFormat="1" ht="26.25" x14ac:dyDescent="0.75">
      <c r="B16" s="98" t="s">
        <v>175</v>
      </c>
      <c r="C16" s="1"/>
      <c r="D16" s="102">
        <v>0</v>
      </c>
      <c r="E16" s="72"/>
      <c r="F16" s="86">
        <v>0</v>
      </c>
      <c r="G16" s="86"/>
      <c r="H16" s="86">
        <v>0</v>
      </c>
      <c r="I16" s="86"/>
      <c r="J16" s="86">
        <v>0</v>
      </c>
      <c r="K16" s="86"/>
      <c r="L16" s="86">
        <v>0</v>
      </c>
      <c r="M16" s="86"/>
      <c r="N16" s="86">
        <v>0</v>
      </c>
      <c r="O16" s="86"/>
      <c r="P16" s="86">
        <v>80824974</v>
      </c>
      <c r="Q16" s="86"/>
      <c r="R16" s="86">
        <v>80824974</v>
      </c>
    </row>
    <row r="17" spans="2:19" s="53" customFormat="1" ht="26.25" x14ac:dyDescent="0.75">
      <c r="B17" s="99" t="s">
        <v>148</v>
      </c>
      <c r="D17" s="103">
        <v>0</v>
      </c>
      <c r="E17" s="91"/>
      <c r="F17" s="86">
        <v>0</v>
      </c>
      <c r="G17" s="86"/>
      <c r="H17" s="86">
        <v>0</v>
      </c>
      <c r="I17" s="86"/>
      <c r="J17" s="86">
        <v>0</v>
      </c>
      <c r="K17" s="86"/>
      <c r="L17" s="86">
        <v>0</v>
      </c>
      <c r="M17" s="86"/>
      <c r="N17" s="86">
        <v>0</v>
      </c>
      <c r="O17" s="86"/>
      <c r="P17" s="86">
        <v>77937168</v>
      </c>
      <c r="Q17" s="86"/>
      <c r="R17" s="86">
        <v>77937168</v>
      </c>
    </row>
    <row r="18" spans="2:19" ht="26.25" x14ac:dyDescent="0.75">
      <c r="B18" s="99" t="s">
        <v>155</v>
      </c>
      <c r="C18" s="53"/>
      <c r="D18" s="103">
        <v>0</v>
      </c>
      <c r="E18" s="91"/>
      <c r="F18" s="86">
        <v>0</v>
      </c>
      <c r="G18" s="86"/>
      <c r="H18" s="86">
        <v>0</v>
      </c>
      <c r="I18" s="86"/>
      <c r="J18" s="86">
        <v>0</v>
      </c>
      <c r="K18" s="86"/>
      <c r="L18" s="86">
        <v>0</v>
      </c>
      <c r="M18" s="86"/>
      <c r="N18" s="86">
        <v>0</v>
      </c>
      <c r="O18" s="86"/>
      <c r="P18" s="86">
        <v>62762227</v>
      </c>
      <c r="Q18" s="86"/>
      <c r="R18" s="86">
        <v>62762227</v>
      </c>
      <c r="S18" s="1">
        <v>0</v>
      </c>
    </row>
    <row r="19" spans="2:19" ht="21.75" x14ac:dyDescent="0.6">
      <c r="B19" s="98" t="s">
        <v>170</v>
      </c>
      <c r="D19" s="72">
        <v>0</v>
      </c>
      <c r="E19" s="72"/>
      <c r="F19" s="86">
        <v>0</v>
      </c>
      <c r="G19" s="86"/>
      <c r="H19" s="86">
        <v>0</v>
      </c>
      <c r="I19" s="86"/>
      <c r="J19" s="86">
        <v>0</v>
      </c>
      <c r="K19" s="86"/>
      <c r="L19" s="86">
        <v>0</v>
      </c>
      <c r="M19" s="86"/>
      <c r="N19" s="86">
        <v>0</v>
      </c>
      <c r="O19" s="86"/>
      <c r="P19" s="86">
        <v>62505077</v>
      </c>
      <c r="Q19" s="86"/>
      <c r="R19" s="86">
        <v>62505077</v>
      </c>
    </row>
    <row r="20" spans="2:19" ht="26.25" x14ac:dyDescent="0.75">
      <c r="B20" s="99" t="s">
        <v>157</v>
      </c>
      <c r="C20" s="53"/>
      <c r="D20" s="77">
        <v>0</v>
      </c>
      <c r="E20" s="91"/>
      <c r="F20" s="86">
        <v>0</v>
      </c>
      <c r="G20" s="86"/>
      <c r="H20" s="86">
        <v>0</v>
      </c>
      <c r="I20" s="86"/>
      <c r="J20" s="86">
        <v>0</v>
      </c>
      <c r="K20" s="86"/>
      <c r="L20" s="86">
        <v>0</v>
      </c>
      <c r="M20" s="86"/>
      <c r="N20" s="86">
        <v>0</v>
      </c>
      <c r="O20" s="86"/>
      <c r="P20" s="86">
        <v>24219479</v>
      </c>
      <c r="Q20" s="86"/>
      <c r="R20" s="86">
        <v>24219479</v>
      </c>
    </row>
    <row r="21" spans="2:19" ht="26.25" x14ac:dyDescent="0.75">
      <c r="B21" s="99" t="s">
        <v>171</v>
      </c>
      <c r="C21" s="53"/>
      <c r="D21" s="77">
        <v>0</v>
      </c>
      <c r="E21" s="91"/>
      <c r="F21" s="86">
        <v>0</v>
      </c>
      <c r="G21" s="86"/>
      <c r="H21" s="86">
        <v>0</v>
      </c>
      <c r="I21" s="86"/>
      <c r="J21" s="86">
        <v>0</v>
      </c>
      <c r="K21" s="86"/>
      <c r="L21" s="86">
        <v>0</v>
      </c>
      <c r="M21" s="86"/>
      <c r="N21" s="86">
        <v>0</v>
      </c>
      <c r="O21" s="86"/>
      <c r="P21" s="86">
        <v>545312</v>
      </c>
      <c r="Q21" s="86"/>
      <c r="R21" s="86">
        <v>545312</v>
      </c>
    </row>
    <row r="22" spans="2:19" ht="26.25" x14ac:dyDescent="0.75">
      <c r="B22" s="96"/>
      <c r="C22" s="53"/>
      <c r="D22" s="77"/>
      <c r="E22" s="91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2:19" ht="27" thickBot="1" x14ac:dyDescent="0.8">
      <c r="B23" s="97" t="s">
        <v>95</v>
      </c>
      <c r="D23" s="74">
        <f>SUM(D10:D21)</f>
        <v>74338035</v>
      </c>
      <c r="E23" s="91"/>
      <c r="F23" s="74">
        <f t="shared" ref="F23:L23" si="0">SUM(F10:F21)</f>
        <v>-85251508</v>
      </c>
      <c r="G23" s="86"/>
      <c r="H23" s="74">
        <f t="shared" si="0"/>
        <v>27313398</v>
      </c>
      <c r="I23" s="86"/>
      <c r="J23" s="74">
        <f t="shared" si="0"/>
        <v>16399925</v>
      </c>
      <c r="K23" s="86"/>
      <c r="L23" s="74">
        <f t="shared" si="0"/>
        <v>492537051</v>
      </c>
      <c r="M23" s="86"/>
      <c r="N23" s="74">
        <f>SUM(N10:N21)</f>
        <v>195834811</v>
      </c>
      <c r="O23" s="86"/>
      <c r="P23" s="74">
        <f>SUM(P10:P21)</f>
        <v>2394935355</v>
      </c>
      <c r="Q23" s="86"/>
      <c r="R23" s="74">
        <f>SUM(R10:R21)</f>
        <v>3083307217</v>
      </c>
    </row>
    <row r="24" spans="2:19" ht="27" thickTop="1" x14ac:dyDescent="0.75">
      <c r="D24" s="86"/>
      <c r="E24" s="91"/>
      <c r="G24" s="86"/>
      <c r="I24" s="86"/>
      <c r="K24" s="86"/>
      <c r="M24" s="86"/>
      <c r="O24" s="86"/>
      <c r="Q24" s="86"/>
    </row>
    <row r="25" spans="2:19" ht="30" x14ac:dyDescent="0.75">
      <c r="J25" s="56">
        <v>13</v>
      </c>
    </row>
  </sheetData>
  <sortState xmlns:xlrd2="http://schemas.microsoft.com/office/spreadsheetml/2017/richdata2" ref="B10:R21">
    <sortCondition descending="1" ref="R10:R21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5"/>
  <sheetViews>
    <sheetView rightToLeft="1" view="pageBreakPreview" zoomScale="60" zoomScaleNormal="100" workbookViewId="0">
      <selection activeCell="B11" sqref="B11:J12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28" ht="27" customHeight="1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28" ht="27" customHeight="1" x14ac:dyDescent="0.55000000000000004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16" t="s">
        <v>85</v>
      </c>
      <c r="C9" s="116" t="s">
        <v>85</v>
      </c>
      <c r="D9" s="116" t="s">
        <v>85</v>
      </c>
      <c r="F9" s="116" t="s">
        <v>58</v>
      </c>
      <c r="G9" s="116" t="s">
        <v>58</v>
      </c>
      <c r="H9" s="116" t="s">
        <v>58</v>
      </c>
      <c r="J9" s="116" t="s">
        <v>59</v>
      </c>
      <c r="K9" s="116" t="s">
        <v>59</v>
      </c>
      <c r="L9" s="116" t="s">
        <v>59</v>
      </c>
    </row>
    <row r="10" spans="2:28" s="43" customFormat="1" ht="50.25" customHeight="1" x14ac:dyDescent="0.6">
      <c r="B10" s="135" t="s">
        <v>86</v>
      </c>
      <c r="D10" s="135" t="s">
        <v>43</v>
      </c>
      <c r="F10" s="135" t="s">
        <v>87</v>
      </c>
      <c r="H10" s="135" t="s">
        <v>88</v>
      </c>
      <c r="J10" s="135" t="s">
        <v>87</v>
      </c>
      <c r="L10" s="135" t="s">
        <v>88</v>
      </c>
    </row>
    <row r="11" spans="2:28" s="4" customFormat="1" ht="21.75" customHeight="1" x14ac:dyDescent="0.55000000000000004">
      <c r="B11" s="49" t="s">
        <v>50</v>
      </c>
      <c r="D11" s="49" t="s">
        <v>51</v>
      </c>
      <c r="F11" s="71">
        <v>8281</v>
      </c>
      <c r="H11" s="49" t="s">
        <v>65</v>
      </c>
      <c r="J11" s="71">
        <v>40506064</v>
      </c>
      <c r="L11" s="49" t="s">
        <v>65</v>
      </c>
    </row>
    <row r="12" spans="2:28" s="4" customFormat="1" ht="21.75" customHeight="1" x14ac:dyDescent="0.55000000000000004">
      <c r="B12" s="4" t="s">
        <v>53</v>
      </c>
      <c r="D12" s="4" t="s">
        <v>54</v>
      </c>
      <c r="F12" s="68">
        <v>1487</v>
      </c>
      <c r="H12" s="4" t="s">
        <v>65</v>
      </c>
      <c r="J12" s="68">
        <v>4330151</v>
      </c>
      <c r="L12" s="4" t="s">
        <v>65</v>
      </c>
    </row>
    <row r="13" spans="2:28" ht="21.75" customHeight="1" thickBot="1" x14ac:dyDescent="0.6">
      <c r="B13" s="138" t="s">
        <v>95</v>
      </c>
      <c r="C13" s="138"/>
      <c r="D13" s="138"/>
      <c r="F13" s="74">
        <f>SUM(F11:F12)</f>
        <v>9768</v>
      </c>
      <c r="H13" s="31"/>
      <c r="J13" s="74">
        <f>SUM(J11:J12)</f>
        <v>44836215</v>
      </c>
      <c r="L13" s="31"/>
    </row>
    <row r="14" spans="2:28" ht="21.75" customHeight="1" thickTop="1" x14ac:dyDescent="0.55000000000000004"/>
    <row r="15" spans="2:28" ht="30" x14ac:dyDescent="0.75">
      <c r="F15" s="59">
        <v>14</v>
      </c>
    </row>
  </sheetData>
  <sortState xmlns:xlrd2="http://schemas.microsoft.com/office/spreadsheetml/2017/richdata2" ref="B11:J12">
    <sortCondition descending="1" ref="J11:J12"/>
  </sortState>
  <mergeCells count="13">
    <mergeCell ref="B2:L2"/>
    <mergeCell ref="B3:L3"/>
    <mergeCell ref="B4:L4"/>
    <mergeCell ref="B13:D13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8"/>
  <sheetViews>
    <sheetView rightToLeft="1" view="pageBreakPreview" zoomScale="60" zoomScaleNormal="100" workbookViewId="0">
      <selection activeCell="B11" sqref="B11:T13"/>
    </sheetView>
  </sheetViews>
  <sheetFormatPr defaultRowHeight="21" x14ac:dyDescent="0.25"/>
  <cols>
    <col min="1" max="1" width="2.7109375" style="33" customWidth="1"/>
    <col min="2" max="2" width="32.42578125" style="33" customWidth="1"/>
    <col min="3" max="3" width="1" style="33" customWidth="1"/>
    <col min="4" max="4" width="14.85546875" style="33" bestFit="1" customWidth="1"/>
    <col min="5" max="5" width="1" style="33" customWidth="1"/>
    <col min="6" max="6" width="11.7109375" style="33" customWidth="1"/>
    <col min="7" max="7" width="1" style="33" customWidth="1"/>
    <col min="8" max="8" width="10.42578125" style="33" bestFit="1" customWidth="1"/>
    <col min="9" max="9" width="1" style="33" customWidth="1"/>
    <col min="10" max="10" width="12.42578125" style="33" bestFit="1" customWidth="1"/>
    <col min="11" max="11" width="1" style="33" customWidth="1"/>
    <col min="12" max="12" width="10.5703125" style="33" customWidth="1"/>
    <col min="13" max="13" width="1" style="33" customWidth="1"/>
    <col min="14" max="14" width="12.140625" style="33" customWidth="1"/>
    <col min="15" max="15" width="1" style="33" customWidth="1"/>
    <col min="16" max="16" width="13.28515625" style="33" bestFit="1" customWidth="1"/>
    <col min="17" max="17" width="1" style="33" customWidth="1"/>
    <col min="18" max="18" width="11.28515625" style="33" customWidth="1"/>
    <col min="19" max="19" width="1" style="33" customWidth="1"/>
    <col min="20" max="20" width="13.28515625" style="33" bestFit="1" customWidth="1"/>
    <col min="21" max="21" width="1" style="33" customWidth="1"/>
    <col min="22" max="22" width="9.140625" style="33" customWidth="1"/>
    <col min="23" max="16384" width="9.140625" style="33"/>
  </cols>
  <sheetData>
    <row r="2" spans="2:28" ht="30" x14ac:dyDescent="0.25"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8" ht="30" x14ac:dyDescent="0.25">
      <c r="B3" s="142" t="s">
        <v>56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ht="30" x14ac:dyDescent="0.25">
      <c r="B4" s="142" t="s">
        <v>209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s="34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0" t="s">
        <v>135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4" customFormat="1" x14ac:dyDescent="0.25">
      <c r="B9" s="141" t="s">
        <v>57</v>
      </c>
      <c r="C9" s="141" t="s">
        <v>57</v>
      </c>
      <c r="D9" s="141" t="s">
        <v>57</v>
      </c>
      <c r="E9" s="141" t="s">
        <v>57</v>
      </c>
      <c r="F9" s="141" t="s">
        <v>57</v>
      </c>
      <c r="G9" s="141" t="s">
        <v>57</v>
      </c>
      <c r="H9" s="141" t="s">
        <v>57</v>
      </c>
      <c r="J9" s="141" t="s">
        <v>58</v>
      </c>
      <c r="K9" s="141" t="s">
        <v>58</v>
      </c>
      <c r="L9" s="141" t="s">
        <v>58</v>
      </c>
      <c r="M9" s="141" t="s">
        <v>58</v>
      </c>
      <c r="N9" s="141" t="s">
        <v>58</v>
      </c>
      <c r="P9" s="141" t="s">
        <v>59</v>
      </c>
      <c r="Q9" s="141" t="s">
        <v>59</v>
      </c>
      <c r="R9" s="141" t="s">
        <v>59</v>
      </c>
      <c r="S9" s="141" t="s">
        <v>59</v>
      </c>
      <c r="T9" s="141" t="s">
        <v>59</v>
      </c>
    </row>
    <row r="10" spans="2:28" s="36" customFormat="1" ht="60" customHeight="1" x14ac:dyDescent="0.25">
      <c r="B10" s="140" t="s">
        <v>60</v>
      </c>
      <c r="C10" s="39"/>
      <c r="D10" s="140" t="s">
        <v>61</v>
      </c>
      <c r="E10" s="39"/>
      <c r="F10" s="140" t="s">
        <v>29</v>
      </c>
      <c r="G10" s="39"/>
      <c r="H10" s="140" t="s">
        <v>30</v>
      </c>
      <c r="J10" s="140" t="s">
        <v>62</v>
      </c>
      <c r="K10" s="39"/>
      <c r="L10" s="140" t="s">
        <v>63</v>
      </c>
      <c r="M10" s="39"/>
      <c r="N10" s="140" t="s">
        <v>64</v>
      </c>
      <c r="P10" s="140" t="s">
        <v>62</v>
      </c>
      <c r="Q10" s="39"/>
      <c r="R10" s="140" t="s">
        <v>63</v>
      </c>
      <c r="S10" s="39"/>
      <c r="T10" s="140" t="s">
        <v>64</v>
      </c>
    </row>
    <row r="11" spans="2:28" s="34" customFormat="1" x14ac:dyDescent="0.25">
      <c r="B11" s="110" t="s">
        <v>141</v>
      </c>
      <c r="D11" s="35" t="s">
        <v>65</v>
      </c>
      <c r="F11" s="34" t="s">
        <v>144</v>
      </c>
      <c r="H11" s="35">
        <v>18</v>
      </c>
      <c r="J11" s="37">
        <v>74338035</v>
      </c>
      <c r="K11" s="38"/>
      <c r="L11" s="37" t="s">
        <v>65</v>
      </c>
      <c r="M11" s="38"/>
      <c r="N11" s="37">
        <v>74338035</v>
      </c>
      <c r="O11" s="38"/>
      <c r="P11" s="37">
        <v>492537051</v>
      </c>
      <c r="Q11" s="38"/>
      <c r="R11" s="37" t="s">
        <v>65</v>
      </c>
      <c r="S11" s="38"/>
      <c r="T11" s="37">
        <v>492537051</v>
      </c>
    </row>
    <row r="12" spans="2:28" s="34" customFormat="1" x14ac:dyDescent="0.25">
      <c r="B12" s="111" t="s">
        <v>50</v>
      </c>
      <c r="D12" s="35">
        <v>27</v>
      </c>
      <c r="F12" s="34" t="s">
        <v>65</v>
      </c>
      <c r="H12" s="35">
        <v>0</v>
      </c>
      <c r="J12" s="37">
        <v>8281</v>
      </c>
      <c r="K12" s="38"/>
      <c r="L12" s="37">
        <v>0</v>
      </c>
      <c r="M12" s="38"/>
      <c r="N12" s="37">
        <v>8281</v>
      </c>
      <c r="O12" s="38"/>
      <c r="P12" s="37">
        <v>40506064</v>
      </c>
      <c r="Q12" s="38"/>
      <c r="R12" s="37">
        <v>0</v>
      </c>
      <c r="S12" s="38"/>
      <c r="T12" s="37">
        <v>40506064</v>
      </c>
    </row>
    <row r="13" spans="2:28" s="34" customFormat="1" x14ac:dyDescent="0.25">
      <c r="B13" s="111" t="s">
        <v>53</v>
      </c>
      <c r="D13" s="35">
        <v>17</v>
      </c>
      <c r="F13" s="34" t="s">
        <v>65</v>
      </c>
      <c r="H13" s="35">
        <v>0</v>
      </c>
      <c r="J13" s="37">
        <v>1487</v>
      </c>
      <c r="K13" s="38"/>
      <c r="L13" s="37">
        <v>0</v>
      </c>
      <c r="M13" s="38"/>
      <c r="N13" s="37">
        <v>1487</v>
      </c>
      <c r="O13" s="38"/>
      <c r="P13" s="37">
        <v>4330151</v>
      </c>
      <c r="Q13" s="38"/>
      <c r="R13" s="37">
        <v>0</v>
      </c>
      <c r="S13" s="38"/>
      <c r="T13" s="37">
        <v>4330151</v>
      </c>
    </row>
    <row r="14" spans="2:28" s="34" customFormat="1" x14ac:dyDescent="0.25">
      <c r="D14" s="35"/>
      <c r="H14" s="35"/>
      <c r="J14" s="37"/>
      <c r="K14" s="38"/>
      <c r="L14" s="37"/>
      <c r="M14" s="38"/>
      <c r="N14" s="37"/>
      <c r="O14" s="38"/>
      <c r="P14" s="37"/>
      <c r="Q14" s="38"/>
      <c r="R14" s="37"/>
      <c r="S14" s="38"/>
      <c r="T14" s="37"/>
    </row>
    <row r="15" spans="2:28" s="34" customFormat="1" ht="21.75" thickBot="1" x14ac:dyDescent="0.3">
      <c r="B15" s="139" t="s">
        <v>95</v>
      </c>
      <c r="C15" s="139"/>
      <c r="D15" s="139"/>
      <c r="E15" s="139"/>
      <c r="F15" s="139"/>
      <c r="G15" s="139"/>
      <c r="H15" s="139"/>
      <c r="J15" s="41">
        <f>SUM(J11:J13)</f>
        <v>74347803</v>
      </c>
      <c r="L15" s="69">
        <f>SUM(L11:L12)</f>
        <v>0</v>
      </c>
      <c r="N15" s="41">
        <f>SUM(N11:N13)</f>
        <v>74347803</v>
      </c>
      <c r="P15" s="41">
        <f>SUM(P11:P13)</f>
        <v>537373266</v>
      </c>
      <c r="R15" s="69">
        <f>SUM(R11:R12)</f>
        <v>0</v>
      </c>
      <c r="T15" s="41">
        <f>SUM(T11:T13)</f>
        <v>537373266</v>
      </c>
    </row>
    <row r="16" spans="2:28" ht="21.75" thickTop="1" x14ac:dyDescent="0.25"/>
    <row r="18" spans="10:10" ht="30" x14ac:dyDescent="0.25">
      <c r="J18" s="63">
        <v>15</v>
      </c>
    </row>
  </sheetData>
  <sortState xmlns:xlrd2="http://schemas.microsoft.com/office/spreadsheetml/2017/richdata2" ref="B11:T13">
    <sortCondition descending="1" ref="T11:T13"/>
  </sortState>
  <mergeCells count="17">
    <mergeCell ref="B2:T2"/>
    <mergeCell ref="B3:T3"/>
    <mergeCell ref="B4:T4"/>
    <mergeCell ref="B15:H15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view="pageBreakPreview" topLeftCell="A4" zoomScale="60" zoomScaleNormal="85" workbookViewId="0">
      <selection activeCell="D12" sqref="D12:F12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</row>
    <row r="3" spans="2:28" ht="30" x14ac:dyDescent="0.55000000000000004">
      <c r="B3" s="112" t="s">
        <v>56</v>
      </c>
      <c r="C3" s="112"/>
      <c r="D3" s="112"/>
      <c r="E3" s="112"/>
      <c r="F3" s="112"/>
    </row>
    <row r="4" spans="2:28" ht="30" x14ac:dyDescent="0.55000000000000004">
      <c r="B4" s="112" t="s">
        <v>209</v>
      </c>
      <c r="C4" s="112"/>
      <c r="D4" s="112"/>
      <c r="E4" s="112"/>
      <c r="F4" s="112"/>
    </row>
    <row r="5" spans="2:28" ht="125.25" customHeight="1" x14ac:dyDescent="0.55000000000000004"/>
    <row r="6" spans="2:28" s="26" customFormat="1" ht="24" x14ac:dyDescent="0.6">
      <c r="B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2:28" s="26" customFormat="1" ht="24" x14ac:dyDescent="0.6">
      <c r="B7" s="64" t="s">
        <v>134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31" t="s">
        <v>89</v>
      </c>
      <c r="D9" s="112" t="s">
        <v>58</v>
      </c>
      <c r="F9" s="112" t="s">
        <v>210</v>
      </c>
    </row>
    <row r="10" spans="2:28" ht="30" x14ac:dyDescent="0.55000000000000004">
      <c r="B10" s="144" t="s">
        <v>89</v>
      </c>
      <c r="D10" s="145" t="s">
        <v>46</v>
      </c>
      <c r="F10" s="145" t="s">
        <v>46</v>
      </c>
    </row>
    <row r="11" spans="2:28" ht="26.25" x14ac:dyDescent="0.65">
      <c r="B11" s="27" t="s">
        <v>89</v>
      </c>
      <c r="C11" s="27"/>
      <c r="D11" s="104">
        <v>79377802</v>
      </c>
      <c r="E11" s="105"/>
      <c r="F11" s="104">
        <v>221611236</v>
      </c>
    </row>
    <row r="12" spans="2:28" ht="26.25" x14ac:dyDescent="0.65">
      <c r="B12" s="27" t="s">
        <v>91</v>
      </c>
      <c r="C12" s="27"/>
      <c r="D12" s="104">
        <v>2549684</v>
      </c>
      <c r="E12" s="105"/>
      <c r="F12" s="104">
        <v>100305299</v>
      </c>
    </row>
    <row r="13" spans="2:28" ht="26.25" hidden="1" x14ac:dyDescent="0.65">
      <c r="B13" s="27" t="s">
        <v>90</v>
      </c>
      <c r="C13" s="27"/>
      <c r="D13" s="104">
        <v>0</v>
      </c>
      <c r="E13" s="105"/>
      <c r="F13" s="104">
        <v>0</v>
      </c>
    </row>
    <row r="14" spans="2:28" ht="26.25" x14ac:dyDescent="0.65">
      <c r="B14" s="27"/>
      <c r="C14" s="27"/>
      <c r="D14" s="104"/>
      <c r="E14" s="105"/>
      <c r="F14" s="104"/>
    </row>
    <row r="15" spans="2:28" ht="27" thickBot="1" x14ac:dyDescent="0.7">
      <c r="B15" s="106" t="s">
        <v>95</v>
      </c>
      <c r="C15" s="27"/>
      <c r="D15" s="107">
        <f>SUM(D11:D13)</f>
        <v>81927486</v>
      </c>
      <c r="E15" s="105"/>
      <c r="F15" s="107">
        <f>SUM(F11:F13)</f>
        <v>321916535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43">
        <v>16</v>
      </c>
      <c r="B19" s="143"/>
      <c r="C19" s="143"/>
      <c r="D19" s="143"/>
      <c r="E19" s="143"/>
      <c r="F19" s="143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2"/>
  <sheetViews>
    <sheetView rightToLeft="1" view="pageBreakPreview" zoomScale="60" zoomScaleNormal="100" workbookViewId="0">
      <selection activeCell="E26" sqref="E26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3:1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3:17" ht="30" x14ac:dyDescent="0.55000000000000004">
      <c r="C4" s="112" t="s">
        <v>209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5" t="s">
        <v>96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3" t="s">
        <v>106</v>
      </c>
      <c r="D9" s="114" t="s">
        <v>204</v>
      </c>
      <c r="E9" s="114" t="s">
        <v>3</v>
      </c>
      <c r="F9" s="114" t="s">
        <v>3</v>
      </c>
      <c r="G9" s="114" t="s">
        <v>3</v>
      </c>
      <c r="I9" s="114" t="s">
        <v>4</v>
      </c>
      <c r="J9" s="114" t="s">
        <v>4</v>
      </c>
      <c r="K9" s="114" t="s">
        <v>4</v>
      </c>
      <c r="M9" s="114" t="s">
        <v>210</v>
      </c>
      <c r="N9" s="114" t="s">
        <v>5</v>
      </c>
      <c r="O9" s="114" t="s">
        <v>5</v>
      </c>
      <c r="P9" s="114" t="s">
        <v>5</v>
      </c>
      <c r="Q9" s="114" t="s">
        <v>5</v>
      </c>
    </row>
    <row r="10" spans="3:17" s="6" customFormat="1" ht="44.25" customHeight="1" x14ac:dyDescent="0.25">
      <c r="C10" s="113"/>
      <c r="D10" s="12"/>
      <c r="E10" s="115" t="s">
        <v>7</v>
      </c>
      <c r="F10" s="12"/>
      <c r="G10" s="115" t="s">
        <v>8</v>
      </c>
      <c r="I10" s="115" t="s">
        <v>107</v>
      </c>
      <c r="J10" s="12"/>
      <c r="K10" s="115" t="s">
        <v>108</v>
      </c>
      <c r="M10" s="115" t="s">
        <v>7</v>
      </c>
      <c r="N10" s="12"/>
      <c r="O10" s="115" t="s">
        <v>8</v>
      </c>
      <c r="Q10" s="117" t="s">
        <v>12</v>
      </c>
    </row>
    <row r="11" spans="3:17" s="6" customFormat="1" ht="39.75" customHeight="1" x14ac:dyDescent="0.25">
      <c r="C11" s="113"/>
      <c r="D11" s="11"/>
      <c r="E11" s="116" t="s">
        <v>7</v>
      </c>
      <c r="F11" s="11"/>
      <c r="G11" s="116" t="s">
        <v>8</v>
      </c>
      <c r="I11" s="116"/>
      <c r="J11" s="11"/>
      <c r="K11" s="116"/>
      <c r="M11" s="116" t="s">
        <v>7</v>
      </c>
      <c r="N11" s="11"/>
      <c r="O11" s="116" t="s">
        <v>8</v>
      </c>
      <c r="Q11" s="118" t="s">
        <v>12</v>
      </c>
    </row>
    <row r="12" spans="3:17" x14ac:dyDescent="0.55000000000000004">
      <c r="C12" s="44" t="s">
        <v>98</v>
      </c>
      <c r="E12" s="3">
        <f>سهام!G48</f>
        <v>731565658393</v>
      </c>
      <c r="G12" s="3">
        <f>سهام!I48</f>
        <v>659797268623.07898</v>
      </c>
      <c r="I12" s="3">
        <f>سهام!M48</f>
        <v>26354718862</v>
      </c>
      <c r="K12" s="3">
        <f>سهام!Q48</f>
        <v>33203293473</v>
      </c>
      <c r="M12" s="3">
        <f>سهام!W48</f>
        <v>720601370047</v>
      </c>
      <c r="O12" s="3">
        <f>سهام!Y48</f>
        <v>642038879342.77734</v>
      </c>
      <c r="Q12" s="8">
        <f t="shared" ref="Q12:Q18" si="0">O12/$O$18</f>
        <v>0.97895694060377425</v>
      </c>
    </row>
    <row r="13" spans="3:17" x14ac:dyDescent="0.55000000000000004">
      <c r="C13" s="2" t="s">
        <v>100</v>
      </c>
      <c r="E13" s="3">
        <f>'اوراق مشارکت'!R15</f>
        <v>6624760046</v>
      </c>
      <c r="G13" s="3">
        <f>'اوراق مشارکت'!T15</f>
        <v>6905846368</v>
      </c>
      <c r="I13" s="3">
        <f>'اوراق مشارکت'!X15</f>
        <v>0</v>
      </c>
      <c r="K13" s="3">
        <f>'اوراق مشارکت'!AB15</f>
        <v>654891284</v>
      </c>
      <c r="M13" s="3">
        <f>'اوراق مشارکت'!AH15</f>
        <v>5997182160</v>
      </c>
      <c r="O13" s="3">
        <f>'اوراق مشارکت'!AJ15</f>
        <v>6193016971</v>
      </c>
      <c r="Q13" s="8">
        <f t="shared" si="0"/>
        <v>9.4428813302451214E-3</v>
      </c>
    </row>
    <row r="14" spans="3:17" x14ac:dyDescent="0.55000000000000004">
      <c r="C14" s="2" t="s">
        <v>102</v>
      </c>
      <c r="E14" s="3">
        <f>سپرده!L14</f>
        <v>815266886</v>
      </c>
      <c r="G14" s="3">
        <f>E14</f>
        <v>815266886</v>
      </c>
      <c r="I14" s="3">
        <f>سپرده!N14</f>
        <v>46073063337</v>
      </c>
      <c r="K14" s="3">
        <f>سپرده!P14</f>
        <v>39280472291</v>
      </c>
      <c r="M14" s="3">
        <f>سپرده!R14</f>
        <v>7607857932</v>
      </c>
      <c r="O14" s="3">
        <f>M14</f>
        <v>7607857932</v>
      </c>
      <c r="Q14" s="8">
        <f t="shared" si="0"/>
        <v>1.160017806598064E-2</v>
      </c>
    </row>
    <row r="15" spans="3:17" x14ac:dyDescent="0.55000000000000004">
      <c r="C15" s="2" t="s">
        <v>99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x14ac:dyDescent="0.55000000000000004">
      <c r="C16" s="2" t="s">
        <v>105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x14ac:dyDescent="0.55000000000000004">
      <c r="C17" s="2" t="s">
        <v>101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95</v>
      </c>
      <c r="D18" s="3">
        <f t="shared" ref="D18:P18" si="1">SUM(D12:D17)</f>
        <v>0</v>
      </c>
      <c r="E18" s="10">
        <f>SUM(E12:E17)</f>
        <v>739005685325</v>
      </c>
      <c r="F18" s="3">
        <f t="shared" si="1"/>
        <v>0</v>
      </c>
      <c r="G18" s="10">
        <f t="shared" si="1"/>
        <v>667518381877.07898</v>
      </c>
      <c r="H18" s="3">
        <f t="shared" si="1"/>
        <v>0</v>
      </c>
      <c r="I18" s="10">
        <f t="shared" si="1"/>
        <v>72427782199</v>
      </c>
      <c r="J18" s="3">
        <f t="shared" si="1"/>
        <v>0</v>
      </c>
      <c r="K18" s="10">
        <f t="shared" si="1"/>
        <v>73138657048</v>
      </c>
      <c r="L18" s="3">
        <f t="shared" si="1"/>
        <v>0</v>
      </c>
      <c r="M18" s="10">
        <f>SUM(M12:M17)</f>
        <v>734206410139</v>
      </c>
      <c r="N18" s="3">
        <f t="shared" si="1"/>
        <v>0</v>
      </c>
      <c r="O18" s="10">
        <f>SUM(O12:O17)</f>
        <v>655839754245.77734</v>
      </c>
      <c r="P18" s="3">
        <f t="shared" si="1"/>
        <v>0</v>
      </c>
      <c r="Q18" s="32">
        <f t="shared" si="0"/>
        <v>1</v>
      </c>
    </row>
    <row r="19" spans="3:17" ht="21.75" thickTop="1" x14ac:dyDescent="0.55000000000000004"/>
    <row r="22" spans="3:17" ht="30" x14ac:dyDescent="0.75">
      <c r="I22" s="56">
        <v>1</v>
      </c>
    </row>
  </sheetData>
  <sortState xmlns:xlrd2="http://schemas.microsoft.com/office/spreadsheetml/2017/richdata2" ref="C12:Q17">
    <sortCondition descending="1" ref="Q12:Q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0"/>
  <sheetViews>
    <sheetView rightToLeft="1" view="pageBreakPreview" topLeftCell="A16" zoomScale="60" zoomScaleNormal="80" workbookViewId="0">
      <selection activeCell="A47" sqref="A47:XFD50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2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3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3:2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3:27" ht="30" x14ac:dyDescent="0.55000000000000004">
      <c r="C4" s="112" t="s">
        <v>209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97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13" t="s">
        <v>2</v>
      </c>
      <c r="E8" s="114" t="s">
        <v>204</v>
      </c>
      <c r="F8" s="114" t="s">
        <v>3</v>
      </c>
      <c r="G8" s="114" t="s">
        <v>3</v>
      </c>
      <c r="H8" s="114" t="s">
        <v>3</v>
      </c>
      <c r="I8" s="114" t="s">
        <v>3</v>
      </c>
      <c r="J8" s="119"/>
      <c r="K8" s="114" t="s">
        <v>4</v>
      </c>
      <c r="L8" s="114" t="s">
        <v>4</v>
      </c>
      <c r="M8" s="114" t="s">
        <v>4</v>
      </c>
      <c r="N8" s="114" t="s">
        <v>4</v>
      </c>
      <c r="O8" s="114" t="s">
        <v>4</v>
      </c>
      <c r="P8" s="114" t="s">
        <v>4</v>
      </c>
      <c r="Q8" s="114" t="s">
        <v>4</v>
      </c>
      <c r="R8" s="119"/>
      <c r="S8" s="114" t="s">
        <v>210</v>
      </c>
      <c r="T8" s="114" t="s">
        <v>5</v>
      </c>
      <c r="U8" s="114" t="s">
        <v>5</v>
      </c>
      <c r="V8" s="114" t="s">
        <v>5</v>
      </c>
      <c r="W8" s="114" t="s">
        <v>5</v>
      </c>
      <c r="X8" s="114" t="s">
        <v>5</v>
      </c>
      <c r="Y8" s="114" t="s">
        <v>5</v>
      </c>
      <c r="Z8" s="114" t="s">
        <v>5</v>
      </c>
      <c r="AA8" s="114" t="s">
        <v>5</v>
      </c>
    </row>
    <row r="9" spans="3:27" s="6" customFormat="1" ht="44.25" customHeight="1" x14ac:dyDescent="0.25">
      <c r="C9" s="113" t="s">
        <v>2</v>
      </c>
      <c r="D9" s="119"/>
      <c r="E9" s="115" t="s">
        <v>6</v>
      </c>
      <c r="F9" s="120"/>
      <c r="G9" s="115" t="s">
        <v>7</v>
      </c>
      <c r="H9" s="12"/>
      <c r="I9" s="115" t="s">
        <v>8</v>
      </c>
      <c r="J9" s="119"/>
      <c r="K9" s="115" t="s">
        <v>9</v>
      </c>
      <c r="L9" s="115" t="s">
        <v>9</v>
      </c>
      <c r="M9" s="115" t="s">
        <v>9</v>
      </c>
      <c r="N9" s="12"/>
      <c r="O9" s="115" t="s">
        <v>10</v>
      </c>
      <c r="P9" s="115" t="s">
        <v>10</v>
      </c>
      <c r="Q9" s="115" t="s">
        <v>10</v>
      </c>
      <c r="R9" s="119"/>
      <c r="S9" s="115" t="s">
        <v>6</v>
      </c>
      <c r="T9" s="120"/>
      <c r="U9" s="115" t="s">
        <v>11</v>
      </c>
      <c r="V9" s="120"/>
      <c r="W9" s="115" t="s">
        <v>7</v>
      </c>
      <c r="X9" s="120"/>
      <c r="Y9" s="115" t="s">
        <v>8</v>
      </c>
      <c r="Z9" s="119"/>
      <c r="AA9" s="115" t="s">
        <v>12</v>
      </c>
    </row>
    <row r="10" spans="3:27" s="6" customFormat="1" ht="54" customHeight="1" x14ac:dyDescent="0.25">
      <c r="C10" s="113" t="s">
        <v>2</v>
      </c>
      <c r="D10" s="119"/>
      <c r="E10" s="116" t="s">
        <v>6</v>
      </c>
      <c r="F10" s="121"/>
      <c r="G10" s="116" t="s">
        <v>7</v>
      </c>
      <c r="H10" s="11"/>
      <c r="I10" s="116" t="s">
        <v>8</v>
      </c>
      <c r="J10" s="119"/>
      <c r="K10" s="116" t="s">
        <v>6</v>
      </c>
      <c r="L10" s="11"/>
      <c r="M10" s="116" t="s">
        <v>7</v>
      </c>
      <c r="N10" s="11"/>
      <c r="O10" s="116" t="s">
        <v>6</v>
      </c>
      <c r="P10" s="11"/>
      <c r="Q10" s="116" t="s">
        <v>13</v>
      </c>
      <c r="R10" s="119"/>
      <c r="S10" s="116" t="s">
        <v>6</v>
      </c>
      <c r="T10" s="121"/>
      <c r="U10" s="116" t="s">
        <v>11</v>
      </c>
      <c r="V10" s="121"/>
      <c r="W10" s="116" t="s">
        <v>7</v>
      </c>
      <c r="X10" s="121"/>
      <c r="Y10" s="116" t="s">
        <v>8</v>
      </c>
      <c r="Z10" s="119"/>
      <c r="AA10" s="116" t="s">
        <v>12</v>
      </c>
    </row>
    <row r="11" spans="3:27" x14ac:dyDescent="0.55000000000000004">
      <c r="C11" s="44" t="s">
        <v>139</v>
      </c>
      <c r="E11" s="3">
        <v>2109837</v>
      </c>
      <c r="G11" s="3">
        <v>37101026814</v>
      </c>
      <c r="I11" s="3">
        <v>38191531985.968498</v>
      </c>
      <c r="K11" s="3">
        <v>0</v>
      </c>
      <c r="M11" s="3">
        <v>0</v>
      </c>
      <c r="O11" s="3">
        <v>0</v>
      </c>
      <c r="Q11" s="3">
        <v>0</v>
      </c>
      <c r="S11" s="3">
        <v>2109837</v>
      </c>
      <c r="U11" s="3">
        <v>17930</v>
      </c>
      <c r="W11" s="3">
        <v>37101026814</v>
      </c>
      <c r="Y11" s="3">
        <v>37604292614.4105</v>
      </c>
      <c r="AA11" s="8">
        <f>Y11/'سرمایه گذاری ها'!$O$18</f>
        <v>5.7337623056497748E-2</v>
      </c>
    </row>
    <row r="12" spans="3:27" x14ac:dyDescent="0.55000000000000004">
      <c r="C12" s="2" t="s">
        <v>149</v>
      </c>
      <c r="E12" s="3">
        <v>643000</v>
      </c>
      <c r="G12" s="3">
        <v>41828493349</v>
      </c>
      <c r="I12" s="3">
        <v>38606118660</v>
      </c>
      <c r="K12" s="3">
        <v>0</v>
      </c>
      <c r="M12" s="3">
        <v>0</v>
      </c>
      <c r="O12" s="3">
        <v>0</v>
      </c>
      <c r="Q12" s="3">
        <v>0</v>
      </c>
      <c r="S12" s="3">
        <v>643000</v>
      </c>
      <c r="U12" s="3">
        <v>56830</v>
      </c>
      <c r="W12" s="3">
        <v>41828493349</v>
      </c>
      <c r="Y12" s="3">
        <v>36324266944.5</v>
      </c>
      <c r="AA12" s="8">
        <f>Y12/'سرمایه گذاری ها'!$O$18</f>
        <v>5.5385887649145774E-2</v>
      </c>
    </row>
    <row r="13" spans="3:27" x14ac:dyDescent="0.55000000000000004">
      <c r="C13" s="2" t="s">
        <v>189</v>
      </c>
      <c r="E13" s="3">
        <v>11489812</v>
      </c>
      <c r="G13" s="3">
        <v>24084815602</v>
      </c>
      <c r="I13" s="3">
        <v>26075164913.263802</v>
      </c>
      <c r="K13" s="3">
        <v>0</v>
      </c>
      <c r="M13" s="3">
        <v>0</v>
      </c>
      <c r="O13" s="3">
        <v>0</v>
      </c>
      <c r="Q13" s="3">
        <v>0</v>
      </c>
      <c r="S13" s="3">
        <v>11489812</v>
      </c>
      <c r="U13" s="3">
        <v>2608</v>
      </c>
      <c r="W13" s="3">
        <v>24084815602</v>
      </c>
      <c r="Y13" s="3">
        <v>29787135389.3088</v>
      </c>
      <c r="AA13" s="8">
        <f>Y13/'سرمایه گذاری ها'!$O$18</f>
        <v>4.5418313233488446E-2</v>
      </c>
    </row>
    <row r="14" spans="3:27" x14ac:dyDescent="0.55000000000000004">
      <c r="C14" s="2" t="s">
        <v>17</v>
      </c>
      <c r="E14" s="3">
        <v>11185256</v>
      </c>
      <c r="G14" s="3">
        <v>69178387259</v>
      </c>
      <c r="I14" s="3">
        <v>55815892708.536003</v>
      </c>
      <c r="K14" s="3">
        <v>0</v>
      </c>
      <c r="M14" s="3">
        <v>0</v>
      </c>
      <c r="O14" s="3">
        <v>-5317500</v>
      </c>
      <c r="Q14" s="3">
        <v>26291876516</v>
      </c>
      <c r="S14" s="3">
        <v>5867756</v>
      </c>
      <c r="U14" s="3">
        <v>4884</v>
      </c>
      <c r="W14" s="3">
        <v>36290800763</v>
      </c>
      <c r="Y14" s="3">
        <v>28487604488.1912</v>
      </c>
      <c r="AA14" s="8">
        <f>Y14/'سرمایه گذاری ها'!$O$18</f>
        <v>4.3436836976971982E-2</v>
      </c>
    </row>
    <row r="15" spans="3:27" x14ac:dyDescent="0.55000000000000004">
      <c r="C15" s="2" t="s">
        <v>125</v>
      </c>
      <c r="E15" s="3">
        <v>1717303</v>
      </c>
      <c r="G15" s="3">
        <v>30939487100</v>
      </c>
      <c r="I15" s="3">
        <v>26562243333.653999</v>
      </c>
      <c r="K15" s="3">
        <v>0</v>
      </c>
      <c r="M15" s="3">
        <v>0</v>
      </c>
      <c r="O15" s="3">
        <v>0</v>
      </c>
      <c r="Q15" s="3">
        <v>0</v>
      </c>
      <c r="S15" s="3">
        <v>1717303</v>
      </c>
      <c r="U15" s="3">
        <v>15880</v>
      </c>
      <c r="W15" s="3">
        <v>30939487100</v>
      </c>
      <c r="Y15" s="3">
        <v>27108510548.742001</v>
      </c>
      <c r="AA15" s="8">
        <f>Y15/'سرمایه گذاری ها'!$O$18</f>
        <v>4.1334045966635667E-2</v>
      </c>
    </row>
    <row r="16" spans="3:27" x14ac:dyDescent="0.55000000000000004">
      <c r="C16" s="2" t="s">
        <v>206</v>
      </c>
      <c r="E16" s="3">
        <v>2276328</v>
      </c>
      <c r="G16" s="3">
        <v>14670214486</v>
      </c>
      <c r="I16" s="3">
        <v>14594955822.18</v>
      </c>
      <c r="K16" s="3">
        <v>1349492</v>
      </c>
      <c r="M16" s="3">
        <v>8738442678</v>
      </c>
      <c r="O16" s="3">
        <v>0</v>
      </c>
      <c r="Q16" s="3">
        <v>0</v>
      </c>
      <c r="S16" s="3">
        <v>3625820</v>
      </c>
      <c r="U16" s="3">
        <v>6860</v>
      </c>
      <c r="W16" s="3">
        <v>23408657164</v>
      </c>
      <c r="Y16" s="3">
        <v>24725130105.060001</v>
      </c>
      <c r="AA16" s="8">
        <f>Y16/'سرمایه گذاری ها'!$O$18</f>
        <v>3.7699956346034805E-2</v>
      </c>
    </row>
    <row r="17" spans="3:27" x14ac:dyDescent="0.55000000000000004">
      <c r="C17" s="2" t="s">
        <v>191</v>
      </c>
      <c r="E17" s="3">
        <v>1314255</v>
      </c>
      <c r="G17" s="3">
        <v>29019185204</v>
      </c>
      <c r="I17" s="3">
        <v>25736773100.174999</v>
      </c>
      <c r="K17" s="3">
        <v>0</v>
      </c>
      <c r="M17" s="3">
        <v>0</v>
      </c>
      <c r="O17" s="3">
        <v>0</v>
      </c>
      <c r="Q17" s="3">
        <v>0</v>
      </c>
      <c r="S17" s="3">
        <v>1314255</v>
      </c>
      <c r="U17" s="3">
        <v>18770</v>
      </c>
      <c r="W17" s="3">
        <v>29019185204</v>
      </c>
      <c r="Y17" s="3">
        <v>24521788380.217499</v>
      </c>
      <c r="AA17" s="8">
        <f>Y17/'سرمایه گذاری ها'!$O$18</f>
        <v>3.7389908466920876E-2</v>
      </c>
    </row>
    <row r="18" spans="3:27" x14ac:dyDescent="0.55000000000000004">
      <c r="C18" s="2" t="s">
        <v>165</v>
      </c>
      <c r="E18" s="3">
        <v>1165794</v>
      </c>
      <c r="G18" s="3">
        <v>24874316277</v>
      </c>
      <c r="I18" s="3">
        <v>26085882903.507</v>
      </c>
      <c r="K18" s="3">
        <v>0</v>
      </c>
      <c r="M18" s="3">
        <v>0</v>
      </c>
      <c r="O18" s="3">
        <v>0</v>
      </c>
      <c r="Q18" s="3">
        <v>0</v>
      </c>
      <c r="S18" s="3">
        <v>1165794</v>
      </c>
      <c r="U18" s="3">
        <v>20800</v>
      </c>
      <c r="W18" s="3">
        <v>24874316277</v>
      </c>
      <c r="Y18" s="3">
        <v>24104236534.560001</v>
      </c>
      <c r="AA18" s="8">
        <f>Y18/'سرمایه گذاری ها'!$O$18</f>
        <v>3.6753240983813384E-2</v>
      </c>
    </row>
    <row r="19" spans="3:27" x14ac:dyDescent="0.55000000000000004">
      <c r="C19" s="2" t="s">
        <v>190</v>
      </c>
      <c r="E19" s="3">
        <v>3855000</v>
      </c>
      <c r="G19" s="3">
        <v>24809456430</v>
      </c>
      <c r="I19" s="3">
        <v>20999703870</v>
      </c>
      <c r="K19" s="3">
        <v>0</v>
      </c>
      <c r="M19" s="3">
        <v>0</v>
      </c>
      <c r="O19" s="3">
        <v>0</v>
      </c>
      <c r="Q19" s="3">
        <v>0</v>
      </c>
      <c r="S19" s="3">
        <v>3855000</v>
      </c>
      <c r="U19" s="3">
        <v>6260</v>
      </c>
      <c r="W19" s="3">
        <v>24809456430</v>
      </c>
      <c r="Y19" s="3">
        <v>23988712815</v>
      </c>
      <c r="AA19" s="8">
        <f>Y19/'سرمایه گذاری ها'!$O$18</f>
        <v>3.6577094724285622E-2</v>
      </c>
    </row>
    <row r="20" spans="3:27" x14ac:dyDescent="0.55000000000000004">
      <c r="C20" s="2" t="s">
        <v>127</v>
      </c>
      <c r="E20" s="3">
        <v>1358650</v>
      </c>
      <c r="G20" s="3">
        <v>25709534954</v>
      </c>
      <c r="I20" s="3">
        <v>24728864055.075001</v>
      </c>
      <c r="K20" s="3">
        <v>0</v>
      </c>
      <c r="M20" s="3">
        <v>0</v>
      </c>
      <c r="O20" s="3">
        <v>0</v>
      </c>
      <c r="Q20" s="3">
        <v>0</v>
      </c>
      <c r="S20" s="3">
        <v>1358650</v>
      </c>
      <c r="U20" s="3">
        <v>17610</v>
      </c>
      <c r="W20" s="3">
        <v>25709534954</v>
      </c>
      <c r="Y20" s="3">
        <v>23783467832.325001</v>
      </c>
      <c r="AA20" s="8">
        <f>Y20/'سرمایه گذاری ها'!$O$18</f>
        <v>3.6264144828604114E-2</v>
      </c>
    </row>
    <row r="21" spans="3:27" x14ac:dyDescent="0.55000000000000004">
      <c r="C21" s="2" t="s">
        <v>150</v>
      </c>
      <c r="E21" s="3">
        <v>322000</v>
      </c>
      <c r="G21" s="3">
        <v>24850438475</v>
      </c>
      <c r="I21" s="3">
        <v>22050593649</v>
      </c>
      <c r="K21" s="3">
        <v>0</v>
      </c>
      <c r="M21" s="3">
        <v>0</v>
      </c>
      <c r="O21" s="3">
        <v>0</v>
      </c>
      <c r="Q21" s="3">
        <v>0</v>
      </c>
      <c r="S21" s="3">
        <v>322000</v>
      </c>
      <c r="U21" s="3">
        <v>69140</v>
      </c>
      <c r="W21" s="3">
        <v>24850438475</v>
      </c>
      <c r="Y21" s="3">
        <v>22130614674</v>
      </c>
      <c r="AA21" s="8">
        <f>Y21/'سرمایه گذاری ها'!$O$18</f>
        <v>3.3743935970228643E-2</v>
      </c>
    </row>
    <row r="22" spans="3:27" x14ac:dyDescent="0.55000000000000004">
      <c r="C22" s="2" t="s">
        <v>131</v>
      </c>
      <c r="E22" s="3">
        <v>951827</v>
      </c>
      <c r="G22" s="3">
        <v>33811769454</v>
      </c>
      <c r="I22" s="3">
        <v>24042017821.783501</v>
      </c>
      <c r="K22" s="3">
        <v>0</v>
      </c>
      <c r="M22" s="3">
        <v>0</v>
      </c>
      <c r="O22" s="3">
        <v>0</v>
      </c>
      <c r="Q22" s="3">
        <v>0</v>
      </c>
      <c r="S22" s="3">
        <v>951827</v>
      </c>
      <c r="U22" s="3">
        <v>21550</v>
      </c>
      <c r="W22" s="3">
        <v>33811769454</v>
      </c>
      <c r="Y22" s="3">
        <v>20389826212.4925</v>
      </c>
      <c r="AA22" s="8">
        <f>Y22/'سرمایه گذاری ها'!$O$18</f>
        <v>3.1089646640803312E-2</v>
      </c>
    </row>
    <row r="23" spans="3:27" x14ac:dyDescent="0.55000000000000004">
      <c r="C23" s="2" t="s">
        <v>194</v>
      </c>
      <c r="E23" s="3">
        <v>987000</v>
      </c>
      <c r="G23" s="3">
        <v>19970492085</v>
      </c>
      <c r="I23" s="3">
        <v>16522184574</v>
      </c>
      <c r="K23" s="3">
        <v>0</v>
      </c>
      <c r="M23" s="3">
        <v>0</v>
      </c>
      <c r="O23" s="3">
        <v>0</v>
      </c>
      <c r="Q23" s="3">
        <v>0</v>
      </c>
      <c r="S23" s="3">
        <v>987000</v>
      </c>
      <c r="U23" s="3">
        <v>19900</v>
      </c>
      <c r="W23" s="3">
        <v>19970492085</v>
      </c>
      <c r="Y23" s="3">
        <v>19524434265</v>
      </c>
      <c r="AA23" s="8">
        <f>Y23/'سرمایه گذاری ها'!$O$18</f>
        <v>2.9770129271064556E-2</v>
      </c>
    </row>
    <row r="24" spans="3:27" x14ac:dyDescent="0.55000000000000004">
      <c r="C24" s="2" t="s">
        <v>192</v>
      </c>
      <c r="E24" s="3">
        <v>838066</v>
      </c>
      <c r="G24" s="3">
        <v>20165444248</v>
      </c>
      <c r="I24" s="3">
        <v>19860615454.032001</v>
      </c>
      <c r="K24" s="3">
        <v>0</v>
      </c>
      <c r="M24" s="3">
        <v>0</v>
      </c>
      <c r="O24" s="3">
        <v>0</v>
      </c>
      <c r="Q24" s="3">
        <v>0</v>
      </c>
      <c r="S24" s="3">
        <v>838066</v>
      </c>
      <c r="U24" s="3">
        <v>22830</v>
      </c>
      <c r="W24" s="3">
        <v>20165444248</v>
      </c>
      <c r="Y24" s="3">
        <v>19019205151.659</v>
      </c>
      <c r="AA24" s="8">
        <f>Y24/'سرمایه گذاری ها'!$O$18</f>
        <v>2.8999774759813527E-2</v>
      </c>
    </row>
    <row r="25" spans="3:27" x14ac:dyDescent="0.55000000000000004">
      <c r="C25" s="2" t="s">
        <v>196</v>
      </c>
      <c r="E25" s="3">
        <v>902641</v>
      </c>
      <c r="G25" s="3">
        <v>10405318917</v>
      </c>
      <c r="I25" s="3">
        <v>10507035049.6455</v>
      </c>
      <c r="K25" s="3">
        <v>902641</v>
      </c>
      <c r="M25" s="3">
        <v>0</v>
      </c>
      <c r="O25" s="3">
        <v>0</v>
      </c>
      <c r="Q25" s="3">
        <v>0</v>
      </c>
      <c r="S25" s="3">
        <v>1805282</v>
      </c>
      <c r="U25" s="3">
        <v>10530</v>
      </c>
      <c r="W25" s="3">
        <v>20810061724</v>
      </c>
      <c r="Y25" s="3">
        <v>18896512224.213001</v>
      </c>
      <c r="AA25" s="8">
        <f>Y25/'سرمایه گذاری ها'!$O$18</f>
        <v>2.8812697159451992E-2</v>
      </c>
    </row>
    <row r="26" spans="3:27" x14ac:dyDescent="0.55000000000000004">
      <c r="C26" s="2" t="s">
        <v>211</v>
      </c>
      <c r="E26" s="3">
        <v>0</v>
      </c>
      <c r="G26" s="3">
        <v>0</v>
      </c>
      <c r="I26" s="3">
        <v>0</v>
      </c>
      <c r="K26" s="3">
        <v>1000000</v>
      </c>
      <c r="M26" s="3">
        <v>17616276184</v>
      </c>
      <c r="O26" s="3">
        <v>0</v>
      </c>
      <c r="Q26" s="3">
        <v>0</v>
      </c>
      <c r="S26" s="3">
        <v>1000000</v>
      </c>
      <c r="U26" s="3">
        <v>18470</v>
      </c>
      <c r="W26" s="3">
        <v>17616276184</v>
      </c>
      <c r="Y26" s="3">
        <v>18360103500</v>
      </c>
      <c r="AA26" s="8">
        <f>Y26/'سرمایه گذاری ها'!$O$18</f>
        <v>2.7994801140279021E-2</v>
      </c>
    </row>
    <row r="27" spans="3:27" x14ac:dyDescent="0.55000000000000004">
      <c r="C27" s="2" t="s">
        <v>205</v>
      </c>
      <c r="E27" s="3">
        <v>180000</v>
      </c>
      <c r="G27" s="3">
        <v>19817978341</v>
      </c>
      <c r="I27" s="3">
        <v>17875007100</v>
      </c>
      <c r="K27" s="3">
        <v>0</v>
      </c>
      <c r="M27" s="3">
        <v>0</v>
      </c>
      <c r="O27" s="3">
        <v>0</v>
      </c>
      <c r="Q27" s="3">
        <v>0</v>
      </c>
      <c r="S27" s="3">
        <v>180000</v>
      </c>
      <c r="U27" s="3">
        <v>101150</v>
      </c>
      <c r="W27" s="3">
        <v>19817978341</v>
      </c>
      <c r="Y27" s="3">
        <v>18098668350</v>
      </c>
      <c r="AA27" s="8">
        <f>Y27/'سرمایه گذاری ها'!$O$18</f>
        <v>2.7596174572878187E-2</v>
      </c>
    </row>
    <row r="28" spans="3:27" x14ac:dyDescent="0.55000000000000004">
      <c r="C28" s="2" t="s">
        <v>130</v>
      </c>
      <c r="E28" s="3">
        <v>713928</v>
      </c>
      <c r="G28" s="3">
        <v>20613207194</v>
      </c>
      <c r="I28" s="3">
        <v>18948459428.279999</v>
      </c>
      <c r="K28" s="3">
        <v>0</v>
      </c>
      <c r="M28" s="3">
        <v>0</v>
      </c>
      <c r="O28" s="3">
        <v>0</v>
      </c>
      <c r="Q28" s="3">
        <v>0</v>
      </c>
      <c r="S28" s="3">
        <v>713928</v>
      </c>
      <c r="U28" s="3">
        <v>25350</v>
      </c>
      <c r="W28" s="3">
        <v>20613207194</v>
      </c>
      <c r="Y28" s="3">
        <v>17990391254.939999</v>
      </c>
      <c r="AA28" s="8">
        <f>Y28/'سرمایه گذاری ها'!$O$18</f>
        <v>2.7431077696150243E-2</v>
      </c>
    </row>
    <row r="29" spans="3:27" x14ac:dyDescent="0.55000000000000004">
      <c r="C29" s="2" t="s">
        <v>176</v>
      </c>
      <c r="E29" s="3">
        <v>255000</v>
      </c>
      <c r="G29" s="3">
        <v>18895500640</v>
      </c>
      <c r="I29" s="3">
        <v>19652517607.5</v>
      </c>
      <c r="K29" s="3">
        <v>0</v>
      </c>
      <c r="M29" s="3">
        <v>0</v>
      </c>
      <c r="O29" s="3">
        <v>0</v>
      </c>
      <c r="Q29" s="3">
        <v>0</v>
      </c>
      <c r="S29" s="3">
        <v>255000</v>
      </c>
      <c r="U29" s="3">
        <v>69800</v>
      </c>
      <c r="W29" s="3">
        <v>18895500640</v>
      </c>
      <c r="Y29" s="3">
        <v>17693095950</v>
      </c>
      <c r="Z29" s="3"/>
      <c r="AA29" s="8">
        <f>Y29/'سرمایه گذاری ها'!$O$18</f>
        <v>2.6977772901777275E-2</v>
      </c>
    </row>
    <row r="30" spans="3:27" x14ac:dyDescent="0.55000000000000004">
      <c r="C30" s="2" t="s">
        <v>193</v>
      </c>
      <c r="E30" s="3">
        <v>808987</v>
      </c>
      <c r="G30" s="3">
        <v>19799853898</v>
      </c>
      <c r="I30" s="3">
        <v>18311031217.759499</v>
      </c>
      <c r="K30" s="3">
        <v>0</v>
      </c>
      <c r="M30" s="3">
        <v>0</v>
      </c>
      <c r="O30" s="3">
        <v>0</v>
      </c>
      <c r="Q30" s="3">
        <v>0</v>
      </c>
      <c r="S30" s="3">
        <v>808987</v>
      </c>
      <c r="U30" s="3">
        <v>21920</v>
      </c>
      <c r="W30" s="3">
        <v>19799853898</v>
      </c>
      <c r="Y30" s="3">
        <v>17627483719.512001</v>
      </c>
      <c r="Z30" s="3"/>
      <c r="AA30" s="8">
        <f>Y30/'سرمایه گذاری ها'!$O$18</f>
        <v>2.6877729819510247E-2</v>
      </c>
    </row>
    <row r="31" spans="3:27" x14ac:dyDescent="0.55000000000000004">
      <c r="C31" s="2" t="s">
        <v>164</v>
      </c>
      <c r="E31" s="3">
        <v>673000</v>
      </c>
      <c r="G31" s="3">
        <v>9253206302</v>
      </c>
      <c r="I31" s="3">
        <v>9185310274.5</v>
      </c>
      <c r="K31" s="3">
        <v>673000</v>
      </c>
      <c r="M31" s="3">
        <v>0</v>
      </c>
      <c r="O31" s="3">
        <v>0</v>
      </c>
      <c r="Q31" s="3">
        <v>0</v>
      </c>
      <c r="S31" s="3">
        <v>1346000</v>
      </c>
      <c r="U31" s="3">
        <v>13150</v>
      </c>
      <c r="W31" s="3">
        <v>18505610302</v>
      </c>
      <c r="Y31" s="3">
        <v>17594585595</v>
      </c>
      <c r="AA31" s="8">
        <f>Y31/'سرمایه گذاری ها'!$O$18</f>
        <v>2.6827567986076051E-2</v>
      </c>
    </row>
    <row r="32" spans="3:27" x14ac:dyDescent="0.55000000000000004">
      <c r="C32" s="2" t="s">
        <v>166</v>
      </c>
      <c r="E32" s="3">
        <v>1517000</v>
      </c>
      <c r="G32" s="3">
        <v>22008134498</v>
      </c>
      <c r="I32" s="3">
        <v>19890175081.5</v>
      </c>
      <c r="K32" s="3">
        <v>0</v>
      </c>
      <c r="M32" s="3">
        <v>0</v>
      </c>
      <c r="O32" s="3">
        <v>0</v>
      </c>
      <c r="Q32" s="3">
        <v>0</v>
      </c>
      <c r="S32" s="3">
        <v>1517000</v>
      </c>
      <c r="U32" s="3">
        <v>11570</v>
      </c>
      <c r="W32" s="3">
        <v>22008134498</v>
      </c>
      <c r="Y32" s="3">
        <v>17447257444.5</v>
      </c>
      <c r="Z32" s="3"/>
      <c r="AA32" s="8">
        <f>Y32/'سرمایه گذاری ها'!$O$18</f>
        <v>2.6602927516287161E-2</v>
      </c>
    </row>
    <row r="33" spans="3:27" x14ac:dyDescent="0.55000000000000004">
      <c r="C33" s="2" t="s">
        <v>177</v>
      </c>
      <c r="E33" s="3">
        <v>5496849</v>
      </c>
      <c r="G33" s="3">
        <v>19714578941</v>
      </c>
      <c r="I33" s="3">
        <v>17397830511.0648</v>
      </c>
      <c r="K33" s="3">
        <v>0</v>
      </c>
      <c r="M33" s="3">
        <v>0</v>
      </c>
      <c r="O33" s="3">
        <v>0</v>
      </c>
      <c r="Q33" s="3">
        <v>0</v>
      </c>
      <c r="S33" s="3">
        <v>5496849</v>
      </c>
      <c r="U33" s="3">
        <v>3171</v>
      </c>
      <c r="W33" s="3">
        <v>19714578941</v>
      </c>
      <c r="Y33" s="3">
        <v>17326796655.3349</v>
      </c>
      <c r="Z33" s="3"/>
      <c r="AA33" s="8">
        <f>Y33/'سرمایه گذاری ها'!$O$18</f>
        <v>2.641925339713647E-2</v>
      </c>
    </row>
    <row r="34" spans="3:27" x14ac:dyDescent="0.55000000000000004">
      <c r="C34" s="2" t="s">
        <v>195</v>
      </c>
      <c r="E34" s="3">
        <v>222774</v>
      </c>
      <c r="G34" s="3">
        <v>16277268235</v>
      </c>
      <c r="I34" s="3">
        <v>16066088290.485001</v>
      </c>
      <c r="K34" s="3">
        <v>0</v>
      </c>
      <c r="M34" s="3">
        <v>0</v>
      </c>
      <c r="O34" s="3">
        <v>0</v>
      </c>
      <c r="Q34" s="3">
        <v>0</v>
      </c>
      <c r="S34" s="3">
        <v>222774</v>
      </c>
      <c r="U34" s="3">
        <v>71550</v>
      </c>
      <c r="W34" s="3">
        <v>16277268235</v>
      </c>
      <c r="Y34" s="3">
        <v>15844639795.785</v>
      </c>
      <c r="AA34" s="8">
        <f>Y34/'سرمایه گذاری ها'!$O$18</f>
        <v>2.4159315889605539E-2</v>
      </c>
    </row>
    <row r="35" spans="3:27" x14ac:dyDescent="0.55000000000000004">
      <c r="C35" s="2" t="s">
        <v>151</v>
      </c>
      <c r="E35" s="3">
        <v>2093147</v>
      </c>
      <c r="G35" s="3">
        <v>20267779876</v>
      </c>
      <c r="I35" s="3">
        <v>15938106659.181</v>
      </c>
      <c r="K35" s="3">
        <v>0</v>
      </c>
      <c r="M35" s="3">
        <v>0</v>
      </c>
      <c r="O35" s="3">
        <v>0</v>
      </c>
      <c r="Q35" s="3">
        <v>0</v>
      </c>
      <c r="S35" s="3">
        <v>2093147</v>
      </c>
      <c r="U35" s="3">
        <v>7530</v>
      </c>
      <c r="W35" s="3">
        <v>20267779876</v>
      </c>
      <c r="Y35" s="3">
        <v>15667616598.3855</v>
      </c>
      <c r="AA35" s="8">
        <f>Y35/'سرمایه گذاری ها'!$O$18</f>
        <v>2.38893975196783E-2</v>
      </c>
    </row>
    <row r="36" spans="3:27" x14ac:dyDescent="0.55000000000000004">
      <c r="C36" s="2" t="s">
        <v>207</v>
      </c>
      <c r="E36" s="3">
        <v>1381518</v>
      </c>
      <c r="G36" s="3">
        <v>15003494963</v>
      </c>
      <c r="I36" s="3">
        <v>14254832906.802</v>
      </c>
      <c r="K36" s="3">
        <v>0</v>
      </c>
      <c r="M36" s="3">
        <v>0</v>
      </c>
      <c r="O36" s="3">
        <v>0</v>
      </c>
      <c r="Q36" s="3">
        <v>0</v>
      </c>
      <c r="S36" s="3">
        <v>1381518</v>
      </c>
      <c r="U36" s="3">
        <v>10870</v>
      </c>
      <c r="W36" s="3">
        <v>15003494963</v>
      </c>
      <c r="Y36" s="3">
        <v>14927748911.073</v>
      </c>
      <c r="AA36" s="8">
        <f>Y36/'سرمایه گذاری ها'!$O$18</f>
        <v>2.2761274860869131E-2</v>
      </c>
    </row>
    <row r="37" spans="3:27" x14ac:dyDescent="0.55000000000000004">
      <c r="C37" s="2" t="s">
        <v>18</v>
      </c>
      <c r="E37" s="3">
        <v>1301600</v>
      </c>
      <c r="G37" s="3">
        <v>28175877226</v>
      </c>
      <c r="I37" s="3">
        <v>17868144178.799999</v>
      </c>
      <c r="K37" s="3">
        <v>0</v>
      </c>
      <c r="M37" s="3">
        <v>0</v>
      </c>
      <c r="O37" s="3">
        <v>0</v>
      </c>
      <c r="Q37" s="3">
        <v>0</v>
      </c>
      <c r="S37" s="3">
        <v>1301600</v>
      </c>
      <c r="U37" s="3">
        <v>11330</v>
      </c>
      <c r="W37" s="3">
        <v>28175877226</v>
      </c>
      <c r="Y37" s="3">
        <v>14659382588.4</v>
      </c>
      <c r="AA37" s="8">
        <f>Y37/'سرمایه گذاری ها'!$O$18</f>
        <v>2.2352079899850604E-2</v>
      </c>
    </row>
    <row r="38" spans="3:27" x14ac:dyDescent="0.55000000000000004">
      <c r="C38" s="2" t="s">
        <v>137</v>
      </c>
      <c r="E38" s="3">
        <v>193594</v>
      </c>
      <c r="G38" s="3">
        <v>14003094371</v>
      </c>
      <c r="I38" s="3">
        <v>14080989605.768999</v>
      </c>
      <c r="K38" s="3">
        <v>0</v>
      </c>
      <c r="M38" s="3">
        <v>0</v>
      </c>
      <c r="O38" s="3">
        <v>0</v>
      </c>
      <c r="Q38" s="3">
        <v>0</v>
      </c>
      <c r="S38" s="3">
        <v>193594</v>
      </c>
      <c r="U38" s="3">
        <v>68600</v>
      </c>
      <c r="W38" s="3">
        <v>14003094371</v>
      </c>
      <c r="Y38" s="3">
        <v>13201529137.02</v>
      </c>
      <c r="AA38" s="8">
        <f>Y38/'سرمایه گذاری ها'!$O$18</f>
        <v>2.0129199322785639E-2</v>
      </c>
    </row>
    <row r="39" spans="3:27" x14ac:dyDescent="0.55000000000000004">
      <c r="C39" s="2" t="s">
        <v>179</v>
      </c>
      <c r="E39" s="3">
        <v>138126</v>
      </c>
      <c r="G39" s="3">
        <v>13234812888</v>
      </c>
      <c r="I39" s="3">
        <v>12682784363.211</v>
      </c>
      <c r="K39" s="3">
        <v>428191</v>
      </c>
      <c r="M39" s="3">
        <v>0</v>
      </c>
      <c r="O39" s="3">
        <v>0</v>
      </c>
      <c r="Q39" s="3">
        <v>0</v>
      </c>
      <c r="S39" s="3">
        <v>566317</v>
      </c>
      <c r="U39" s="3">
        <v>22937</v>
      </c>
      <c r="W39" s="3">
        <v>13234812888</v>
      </c>
      <c r="Y39" s="3">
        <v>12912324831.4774</v>
      </c>
      <c r="Z39" s="3"/>
      <c r="AA39" s="8">
        <f>Y39/'سرمایه گذاری ها'!$O$18</f>
        <v>1.9688231382568002E-2</v>
      </c>
    </row>
    <row r="40" spans="3:27" x14ac:dyDescent="0.55000000000000004">
      <c r="C40" s="2" t="s">
        <v>19</v>
      </c>
      <c r="E40" s="3">
        <v>3460000</v>
      </c>
      <c r="G40" s="3">
        <v>13938983511</v>
      </c>
      <c r="I40" s="3">
        <v>12832449903</v>
      </c>
      <c r="K40" s="3">
        <v>0</v>
      </c>
      <c r="M40" s="3">
        <v>0</v>
      </c>
      <c r="O40" s="3">
        <v>0</v>
      </c>
      <c r="Q40" s="3">
        <v>0</v>
      </c>
      <c r="S40" s="3">
        <v>3460000</v>
      </c>
      <c r="U40" s="3">
        <v>3443</v>
      </c>
      <c r="W40" s="3">
        <v>13938983511</v>
      </c>
      <c r="Y40" s="3">
        <v>11841898959</v>
      </c>
      <c r="AA40" s="8">
        <f>Y40/'سرمایه گذاری ها'!$O$18</f>
        <v>1.8056085930042941E-2</v>
      </c>
    </row>
    <row r="41" spans="3:27" x14ac:dyDescent="0.55000000000000004">
      <c r="C41" s="2" t="s">
        <v>154</v>
      </c>
      <c r="E41" s="3">
        <v>940456</v>
      </c>
      <c r="G41" s="3">
        <v>15014954934</v>
      </c>
      <c r="I41" s="3">
        <v>11863377039.492001</v>
      </c>
      <c r="K41" s="3">
        <v>0</v>
      </c>
      <c r="M41" s="3">
        <v>0</v>
      </c>
      <c r="O41" s="3">
        <v>0</v>
      </c>
      <c r="Q41" s="3">
        <v>0</v>
      </c>
      <c r="S41" s="3">
        <v>940456</v>
      </c>
      <c r="U41" s="3">
        <v>11120</v>
      </c>
      <c r="W41" s="3">
        <v>15014954934</v>
      </c>
      <c r="Y41" s="3">
        <v>10395646389.216</v>
      </c>
      <c r="AA41" s="8">
        <f>Y41/'سرمایه گذاری ها'!$O$18</f>
        <v>1.585089394462082E-2</v>
      </c>
    </row>
    <row r="42" spans="3:27" x14ac:dyDescent="0.55000000000000004">
      <c r="C42" s="2" t="s">
        <v>14</v>
      </c>
      <c r="E42" s="3">
        <v>1382000</v>
      </c>
      <c r="G42" s="3">
        <v>9940173064</v>
      </c>
      <c r="I42" s="3">
        <v>9534013074</v>
      </c>
      <c r="K42" s="3">
        <v>0</v>
      </c>
      <c r="M42" s="3">
        <v>0</v>
      </c>
      <c r="O42" s="3">
        <v>0</v>
      </c>
      <c r="Q42" s="3">
        <v>0</v>
      </c>
      <c r="S42" s="3">
        <v>1382000</v>
      </c>
      <c r="U42" s="3">
        <v>7260</v>
      </c>
      <c r="W42" s="3">
        <v>9940173064</v>
      </c>
      <c r="Y42" s="3">
        <v>9973621746</v>
      </c>
      <c r="AA42" s="8">
        <f>Y42/'سرمایه گذاری ها'!$O$18</f>
        <v>1.5207406506593628E-2</v>
      </c>
    </row>
    <row r="43" spans="3:27" x14ac:dyDescent="0.55000000000000004">
      <c r="C43" s="2" t="s">
        <v>15</v>
      </c>
      <c r="E43" s="3">
        <v>18776</v>
      </c>
      <c r="G43" s="3">
        <v>99811338</v>
      </c>
      <c r="I43" s="3">
        <v>83858622.620399997</v>
      </c>
      <c r="K43" s="3">
        <v>0</v>
      </c>
      <c r="M43" s="3">
        <v>0</v>
      </c>
      <c r="O43" s="3">
        <v>0</v>
      </c>
      <c r="Q43" s="3">
        <v>0</v>
      </c>
      <c r="S43" s="3">
        <v>18776</v>
      </c>
      <c r="U43" s="3">
        <v>4305</v>
      </c>
      <c r="W43" s="3">
        <v>99811338</v>
      </c>
      <c r="Y43" s="3">
        <v>80349737.453999996</v>
      </c>
      <c r="AA43" s="8">
        <f>Y43/'سرمایه گذاری ها'!$O$18</f>
        <v>1.2251428330446824E-4</v>
      </c>
    </row>
    <row r="44" spans="3:27" x14ac:dyDescent="0.55000000000000004">
      <c r="C44" s="2" t="s">
        <v>174</v>
      </c>
      <c r="E44" s="3">
        <v>463000</v>
      </c>
      <c r="G44" s="3">
        <v>6007061712</v>
      </c>
      <c r="I44" s="3">
        <v>6659747320.5</v>
      </c>
      <c r="K44" s="3">
        <v>0</v>
      </c>
      <c r="M44" s="3">
        <v>0</v>
      </c>
      <c r="O44" s="3">
        <v>-463000</v>
      </c>
      <c r="Q44" s="3">
        <v>6911416957</v>
      </c>
      <c r="S44" s="3">
        <v>0</v>
      </c>
      <c r="U44" s="3">
        <v>0</v>
      </c>
      <c r="W44" s="3">
        <v>0</v>
      </c>
      <c r="Y44" s="3">
        <v>0</v>
      </c>
      <c r="Z44" s="3"/>
      <c r="AA44" s="8">
        <f>Y44/'سرمایه گذاری ها'!$O$18</f>
        <v>0</v>
      </c>
    </row>
    <row r="45" spans="3:27" x14ac:dyDescent="0.55000000000000004">
      <c r="C45" s="2" t="s">
        <v>198</v>
      </c>
      <c r="E45" s="3">
        <v>673000</v>
      </c>
      <c r="G45" s="3">
        <v>8579404000</v>
      </c>
      <c r="I45" s="3">
        <v>7680070062</v>
      </c>
      <c r="K45" s="3">
        <v>0</v>
      </c>
      <c r="M45" s="3">
        <v>0</v>
      </c>
      <c r="O45" s="3">
        <v>-673000</v>
      </c>
      <c r="Q45" s="3">
        <v>0</v>
      </c>
      <c r="S45" s="3">
        <v>0</v>
      </c>
      <c r="U45" s="3">
        <v>0</v>
      </c>
      <c r="W45" s="3">
        <v>0</v>
      </c>
      <c r="Y45" s="3">
        <v>0</v>
      </c>
      <c r="AA45" s="8">
        <f>Y45/'سرمایه گذاری ها'!$O$18</f>
        <v>0</v>
      </c>
    </row>
    <row r="46" spans="3:27" x14ac:dyDescent="0.55000000000000004">
      <c r="C46" s="2" t="s">
        <v>197</v>
      </c>
      <c r="E46" s="3">
        <v>902641</v>
      </c>
      <c r="G46" s="3">
        <v>9502101807</v>
      </c>
      <c r="I46" s="3">
        <v>8612897475.7939491</v>
      </c>
      <c r="K46" s="3">
        <v>0</v>
      </c>
      <c r="M46" s="3">
        <v>0</v>
      </c>
      <c r="O46" s="3">
        <v>-902641</v>
      </c>
      <c r="Q46" s="3">
        <v>0</v>
      </c>
      <c r="S46" s="3">
        <v>0</v>
      </c>
      <c r="U46" s="3">
        <v>0</v>
      </c>
      <c r="W46" s="3">
        <v>0</v>
      </c>
      <c r="Y46" s="3">
        <v>0</v>
      </c>
      <c r="Z46" s="3"/>
      <c r="AA46" s="8">
        <f>Y46/'سرمایه گذاری ها'!$O$18</f>
        <v>0</v>
      </c>
    </row>
    <row r="47" spans="3:27" x14ac:dyDescent="0.55000000000000004">
      <c r="E47" s="3"/>
      <c r="G47" s="3"/>
      <c r="I47" s="3"/>
      <c r="K47" s="3"/>
      <c r="M47" s="3"/>
      <c r="O47" s="3"/>
      <c r="Q47" s="3"/>
      <c r="S47" s="3"/>
      <c r="U47" s="3"/>
      <c r="W47" s="3"/>
      <c r="Y47" s="3"/>
      <c r="AA47" s="8"/>
    </row>
    <row r="48" spans="3:27" ht="21.75" thickBot="1" x14ac:dyDescent="0.6">
      <c r="C48" s="2" t="s">
        <v>95</v>
      </c>
      <c r="E48" s="10">
        <f t="shared" ref="E48:Y48" si="0">SUM(E11:E46)</f>
        <v>63932165</v>
      </c>
      <c r="F48" s="10">
        <f t="shared" si="0"/>
        <v>0</v>
      </c>
      <c r="G48" s="10">
        <f t="shared" si="0"/>
        <v>731565658393</v>
      </c>
      <c r="H48" s="10">
        <f t="shared" si="0"/>
        <v>0</v>
      </c>
      <c r="I48" s="10">
        <f t="shared" si="0"/>
        <v>659797268623.07898</v>
      </c>
      <c r="J48" s="10">
        <f t="shared" si="0"/>
        <v>0</v>
      </c>
      <c r="K48" s="10">
        <f t="shared" si="0"/>
        <v>4353324</v>
      </c>
      <c r="L48" s="10">
        <f t="shared" si="0"/>
        <v>0</v>
      </c>
      <c r="M48" s="10">
        <f t="shared" si="0"/>
        <v>26354718862</v>
      </c>
      <c r="N48" s="10">
        <f t="shared" si="0"/>
        <v>0</v>
      </c>
      <c r="O48" s="10">
        <f t="shared" si="0"/>
        <v>-7356141</v>
      </c>
      <c r="P48" s="10">
        <f t="shared" si="0"/>
        <v>0</v>
      </c>
      <c r="Q48" s="10">
        <f t="shared" si="0"/>
        <v>33203293473</v>
      </c>
      <c r="R48" s="10">
        <f t="shared" si="0"/>
        <v>0</v>
      </c>
      <c r="S48" s="10">
        <f t="shared" si="0"/>
        <v>60929348</v>
      </c>
      <c r="T48" s="10">
        <f t="shared" si="0"/>
        <v>0</v>
      </c>
      <c r="U48" s="10">
        <f t="shared" si="0"/>
        <v>795908</v>
      </c>
      <c r="V48" s="10">
        <f t="shared" si="0"/>
        <v>0</v>
      </c>
      <c r="W48" s="10">
        <f t="shared" si="0"/>
        <v>720601370047</v>
      </c>
      <c r="X48" s="10">
        <f t="shared" si="0"/>
        <v>0</v>
      </c>
      <c r="Y48" s="10">
        <f t="shared" si="0"/>
        <v>642038879342.77734</v>
      </c>
      <c r="Z48" s="3">
        <f>SUM(Z11:Z36)</f>
        <v>0</v>
      </c>
      <c r="AA48" s="32">
        <f>SUM(AA11:AA46)</f>
        <v>0.97895694060377392</v>
      </c>
    </row>
    <row r="49" spans="15:27" ht="21.75" thickTop="1" x14ac:dyDescent="0.55000000000000004">
      <c r="AA49" s="8"/>
    </row>
    <row r="50" spans="15:27" ht="30.75" customHeight="1" x14ac:dyDescent="0.95">
      <c r="O50" s="57">
        <v>2</v>
      </c>
    </row>
  </sheetData>
  <sortState xmlns:xlrd2="http://schemas.microsoft.com/office/spreadsheetml/2017/richdata2" ref="C11:AA46">
    <sortCondition descending="1" ref="Y11:Y46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25" bottom="0.2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M21" sqref="M21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2:28" ht="30" x14ac:dyDescent="0.6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2" t="s">
        <v>204</v>
      </c>
      <c r="E8" s="122" t="s">
        <v>3</v>
      </c>
      <c r="F8" s="122" t="s">
        <v>3</v>
      </c>
      <c r="G8" s="122" t="s">
        <v>3</v>
      </c>
      <c r="H8" s="122" t="s">
        <v>3</v>
      </c>
      <c r="I8" s="122" t="s">
        <v>3</v>
      </c>
      <c r="J8" s="122" t="s">
        <v>3</v>
      </c>
      <c r="K8" s="15"/>
      <c r="L8" s="122" t="s">
        <v>210</v>
      </c>
      <c r="M8" s="122" t="s">
        <v>5</v>
      </c>
      <c r="N8" s="122" t="s">
        <v>5</v>
      </c>
      <c r="O8" s="122" t="s">
        <v>5</v>
      </c>
      <c r="P8" s="122" t="s">
        <v>5</v>
      </c>
      <c r="Q8" s="122" t="s">
        <v>5</v>
      </c>
      <c r="R8" s="122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72">
        <v>0</v>
      </c>
      <c r="E10" s="72"/>
      <c r="F10" s="72">
        <v>0</v>
      </c>
      <c r="G10" s="72"/>
      <c r="H10" s="72">
        <v>0</v>
      </c>
      <c r="I10" s="72"/>
      <c r="J10" s="72">
        <v>0</v>
      </c>
      <c r="K10" s="72"/>
      <c r="L10" s="72">
        <v>0</v>
      </c>
      <c r="M10" s="72"/>
      <c r="N10" s="72">
        <v>0</v>
      </c>
      <c r="O10" s="72"/>
      <c r="P10" s="72">
        <v>0</v>
      </c>
      <c r="Q10" s="72"/>
      <c r="R10" s="72">
        <v>0</v>
      </c>
    </row>
    <row r="11" spans="2:28" ht="26.25" customHeight="1" thickBot="1" x14ac:dyDescent="0.65">
      <c r="B11" s="22" t="s">
        <v>95</v>
      </c>
      <c r="D11" s="73">
        <v>0</v>
      </c>
      <c r="E11" s="72"/>
      <c r="F11" s="73">
        <v>0</v>
      </c>
      <c r="G11" s="72"/>
      <c r="H11" s="73">
        <v>0</v>
      </c>
      <c r="I11" s="72"/>
      <c r="J11" s="73">
        <v>0</v>
      </c>
      <c r="K11" s="72"/>
      <c r="L11" s="73">
        <v>0</v>
      </c>
      <c r="M11" s="72"/>
      <c r="N11" s="73">
        <v>0</v>
      </c>
      <c r="O11" s="72"/>
      <c r="P11" s="73">
        <v>0</v>
      </c>
      <c r="Q11" s="72"/>
      <c r="R11" s="73">
        <v>0</v>
      </c>
    </row>
    <row r="12" spans="2:28" ht="21.75" thickTop="1" x14ac:dyDescent="0.6"/>
    <row r="17" spans="10:10" ht="30" x14ac:dyDescent="0.75">
      <c r="J17" s="56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1"/>
  <sheetViews>
    <sheetView rightToLeft="1" view="pageBreakPreview" topLeftCell="A4" zoomScale="60" zoomScaleNormal="70" workbookViewId="0">
      <selection activeCell="AL11" sqref="AL11:AL15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1.28515625" style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2.2851562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1" style="1" customWidth="1"/>
    <col min="37" max="37" width="1" style="1" customWidth="1"/>
    <col min="38" max="38" width="23.140625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2:39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2:39" ht="39" x14ac:dyDescent="0.6">
      <c r="B4" s="124" t="s">
        <v>209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5" spans="2:39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9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9" ht="30" x14ac:dyDescent="0.6">
      <c r="B8" s="112" t="s">
        <v>24</v>
      </c>
      <c r="C8" s="112" t="s">
        <v>24</v>
      </c>
      <c r="D8" s="112" t="s">
        <v>24</v>
      </c>
      <c r="E8" s="112" t="s">
        <v>24</v>
      </c>
      <c r="F8" s="112" t="s">
        <v>24</v>
      </c>
      <c r="G8" s="112" t="s">
        <v>24</v>
      </c>
      <c r="H8" s="112" t="s">
        <v>24</v>
      </c>
      <c r="I8" s="112" t="s">
        <v>24</v>
      </c>
      <c r="J8" s="112" t="s">
        <v>24</v>
      </c>
      <c r="K8" s="112" t="s">
        <v>24</v>
      </c>
      <c r="L8" s="112" t="s">
        <v>24</v>
      </c>
      <c r="M8" s="112" t="s">
        <v>24</v>
      </c>
      <c r="N8" s="112" t="s">
        <v>24</v>
      </c>
      <c r="P8" s="112" t="s">
        <v>204</v>
      </c>
      <c r="Q8" s="112" t="s">
        <v>3</v>
      </c>
      <c r="R8" s="112" t="s">
        <v>3</v>
      </c>
      <c r="S8" s="112" t="s">
        <v>3</v>
      </c>
      <c r="T8" s="112" t="s">
        <v>3</v>
      </c>
      <c r="V8" s="112" t="s">
        <v>4</v>
      </c>
      <c r="W8" s="112" t="s">
        <v>4</v>
      </c>
      <c r="X8" s="112" t="s">
        <v>4</v>
      </c>
      <c r="Y8" s="112" t="s">
        <v>4</v>
      </c>
      <c r="Z8" s="112" t="s">
        <v>4</v>
      </c>
      <c r="AA8" s="112" t="s">
        <v>4</v>
      </c>
      <c r="AB8" s="112" t="s">
        <v>4</v>
      </c>
      <c r="AD8" s="112" t="s">
        <v>210</v>
      </c>
      <c r="AE8" s="112" t="s">
        <v>5</v>
      </c>
      <c r="AF8" s="112" t="s">
        <v>5</v>
      </c>
      <c r="AG8" s="112" t="s">
        <v>5</v>
      </c>
      <c r="AH8" s="112" t="s">
        <v>5</v>
      </c>
      <c r="AI8" s="112" t="s">
        <v>5</v>
      </c>
      <c r="AJ8" s="112" t="s">
        <v>5</v>
      </c>
      <c r="AK8" s="112" t="s">
        <v>5</v>
      </c>
      <c r="AL8" s="112" t="s">
        <v>5</v>
      </c>
    </row>
    <row r="9" spans="2:39" s="16" customFormat="1" ht="45.75" customHeight="1" x14ac:dyDescent="0.6">
      <c r="B9" s="115" t="s">
        <v>25</v>
      </c>
      <c r="C9" s="23"/>
      <c r="D9" s="115" t="s">
        <v>26</v>
      </c>
      <c r="E9" s="23"/>
      <c r="F9" s="115" t="s">
        <v>27</v>
      </c>
      <c r="G9" s="23"/>
      <c r="H9" s="115" t="s">
        <v>28</v>
      </c>
      <c r="I9" s="23"/>
      <c r="J9" s="115" t="s">
        <v>29</v>
      </c>
      <c r="K9" s="23"/>
      <c r="L9" s="115" t="s">
        <v>30</v>
      </c>
      <c r="M9" s="23"/>
      <c r="N9" s="115" t="s">
        <v>23</v>
      </c>
      <c r="P9" s="115" t="s">
        <v>6</v>
      </c>
      <c r="Q9" s="23"/>
      <c r="R9" s="115" t="s">
        <v>7</v>
      </c>
      <c r="S9" s="23"/>
      <c r="T9" s="115" t="s">
        <v>8</v>
      </c>
      <c r="V9" s="115" t="s">
        <v>9</v>
      </c>
      <c r="W9" s="115" t="s">
        <v>9</v>
      </c>
      <c r="X9" s="115" t="s">
        <v>9</v>
      </c>
      <c r="Z9" s="115" t="s">
        <v>10</v>
      </c>
      <c r="AA9" s="115" t="s">
        <v>10</v>
      </c>
      <c r="AB9" s="115" t="s">
        <v>10</v>
      </c>
      <c r="AD9" s="115" t="s">
        <v>6</v>
      </c>
      <c r="AE9" s="23"/>
      <c r="AF9" s="115" t="s">
        <v>31</v>
      </c>
      <c r="AG9" s="23"/>
      <c r="AH9" s="115" t="s">
        <v>7</v>
      </c>
      <c r="AI9" s="23"/>
      <c r="AJ9" s="115" t="s">
        <v>8</v>
      </c>
      <c r="AK9" s="23"/>
      <c r="AL9" s="115" t="s">
        <v>12</v>
      </c>
    </row>
    <row r="10" spans="2:39" s="16" customFormat="1" ht="52.5" customHeight="1" x14ac:dyDescent="0.6">
      <c r="B10" s="116" t="s">
        <v>25</v>
      </c>
      <c r="C10" s="24"/>
      <c r="D10" s="116" t="s">
        <v>26</v>
      </c>
      <c r="E10" s="24"/>
      <c r="F10" s="116" t="s">
        <v>27</v>
      </c>
      <c r="G10" s="24"/>
      <c r="H10" s="116" t="s">
        <v>28</v>
      </c>
      <c r="I10" s="24"/>
      <c r="J10" s="116" t="s">
        <v>29</v>
      </c>
      <c r="K10" s="24"/>
      <c r="L10" s="116" t="s">
        <v>30</v>
      </c>
      <c r="M10" s="24"/>
      <c r="N10" s="116" t="s">
        <v>23</v>
      </c>
      <c r="P10" s="116" t="s">
        <v>6</v>
      </c>
      <c r="Q10" s="24"/>
      <c r="R10" s="116" t="s">
        <v>7</v>
      </c>
      <c r="S10" s="24"/>
      <c r="T10" s="116" t="s">
        <v>8</v>
      </c>
      <c r="V10" s="116" t="s">
        <v>6</v>
      </c>
      <c r="W10" s="24"/>
      <c r="X10" s="116" t="s">
        <v>7</v>
      </c>
      <c r="Z10" s="116" t="s">
        <v>6</v>
      </c>
      <c r="AA10" s="24"/>
      <c r="AB10" s="116" t="s">
        <v>13</v>
      </c>
      <c r="AD10" s="116" t="s">
        <v>6</v>
      </c>
      <c r="AE10" s="24"/>
      <c r="AF10" s="116" t="s">
        <v>31</v>
      </c>
      <c r="AG10" s="24"/>
      <c r="AH10" s="116" t="s">
        <v>7</v>
      </c>
      <c r="AI10" s="24"/>
      <c r="AJ10" s="116" t="s">
        <v>8</v>
      </c>
      <c r="AK10" s="24"/>
      <c r="AL10" s="116" t="s">
        <v>12</v>
      </c>
    </row>
    <row r="11" spans="2:39" s="16" customFormat="1" ht="45" customHeight="1" x14ac:dyDescent="0.75">
      <c r="B11" s="75" t="s">
        <v>141</v>
      </c>
      <c r="C11" s="75"/>
      <c r="D11" s="75" t="s">
        <v>142</v>
      </c>
      <c r="E11" s="75"/>
      <c r="F11" s="75" t="s">
        <v>142</v>
      </c>
      <c r="G11" s="75"/>
      <c r="H11" s="75" t="s">
        <v>143</v>
      </c>
      <c r="I11" s="75"/>
      <c r="J11" s="75" t="s">
        <v>144</v>
      </c>
      <c r="K11" s="75"/>
      <c r="L11" s="75">
        <v>18</v>
      </c>
      <c r="M11" s="75"/>
      <c r="N11" s="75">
        <v>18</v>
      </c>
      <c r="O11" s="75"/>
      <c r="P11" s="75">
        <v>5400</v>
      </c>
      <c r="Q11" s="75"/>
      <c r="R11" s="75">
        <v>5184939600</v>
      </c>
      <c r="S11" s="75"/>
      <c r="T11" s="75">
        <v>5399021250</v>
      </c>
      <c r="U11" s="75"/>
      <c r="V11" s="76">
        <v>0</v>
      </c>
      <c r="W11" s="75"/>
      <c r="X11" s="76">
        <v>0</v>
      </c>
      <c r="Y11" s="75"/>
      <c r="Z11" s="76">
        <v>0</v>
      </c>
      <c r="AA11" s="75"/>
      <c r="AB11" s="76">
        <v>0</v>
      </c>
      <c r="AC11" s="75"/>
      <c r="AD11" s="75">
        <v>5400</v>
      </c>
      <c r="AE11" s="75"/>
      <c r="AF11" s="75">
        <v>990000</v>
      </c>
      <c r="AG11" s="75"/>
      <c r="AH11" s="75">
        <v>5184939600</v>
      </c>
      <c r="AI11" s="75"/>
      <c r="AJ11" s="75">
        <v>5345031037</v>
      </c>
      <c r="AK11" s="1"/>
      <c r="AL11" s="81">
        <f>AJ11/'سرمایه گذاری ها'!$O$18</f>
        <v>8.1499040007826946E-3</v>
      </c>
    </row>
    <row r="12" spans="2:39" s="16" customFormat="1" ht="45" customHeight="1" x14ac:dyDescent="0.75">
      <c r="B12" s="75" t="s">
        <v>145</v>
      </c>
      <c r="C12" s="75"/>
      <c r="D12" s="75" t="s">
        <v>142</v>
      </c>
      <c r="E12" s="75"/>
      <c r="F12" s="75" t="s">
        <v>142</v>
      </c>
      <c r="G12" s="75"/>
      <c r="H12" s="75" t="s">
        <v>73</v>
      </c>
      <c r="I12" s="75"/>
      <c r="J12" s="75" t="s">
        <v>199</v>
      </c>
      <c r="K12" s="75"/>
      <c r="L12" s="75">
        <v>0</v>
      </c>
      <c r="M12" s="75"/>
      <c r="N12" s="75">
        <v>0</v>
      </c>
      <c r="O12" s="75"/>
      <c r="P12" s="75">
        <v>2200</v>
      </c>
      <c r="Q12" s="75"/>
      <c r="R12" s="75">
        <v>1380671349</v>
      </c>
      <c r="S12" s="75"/>
      <c r="T12" s="75">
        <v>1444830077</v>
      </c>
      <c r="U12" s="75"/>
      <c r="V12" s="76">
        <v>0</v>
      </c>
      <c r="W12" s="75"/>
      <c r="X12" s="76">
        <v>0</v>
      </c>
      <c r="Y12" s="75"/>
      <c r="Z12" s="76">
        <v>1000</v>
      </c>
      <c r="AA12" s="75"/>
      <c r="AB12" s="76">
        <v>654891284</v>
      </c>
      <c r="AC12" s="75"/>
      <c r="AD12" s="75">
        <v>1200</v>
      </c>
      <c r="AE12" s="75"/>
      <c r="AF12" s="75">
        <v>655310</v>
      </c>
      <c r="AG12" s="75"/>
      <c r="AH12" s="75">
        <v>753093463</v>
      </c>
      <c r="AI12" s="75"/>
      <c r="AJ12" s="75">
        <v>786229470</v>
      </c>
      <c r="AK12" s="1"/>
      <c r="AL12" s="81">
        <f>AJ12/'سرمایه گذاری ها'!$O$18</f>
        <v>1.198813376148831E-3</v>
      </c>
    </row>
    <row r="13" spans="2:39" s="16" customFormat="1" ht="45" customHeight="1" x14ac:dyDescent="0.75">
      <c r="B13" s="75" t="s">
        <v>158</v>
      </c>
      <c r="C13" s="75"/>
      <c r="D13" s="75" t="s">
        <v>142</v>
      </c>
      <c r="E13" s="75"/>
      <c r="F13" s="75" t="s">
        <v>142</v>
      </c>
      <c r="G13" s="75"/>
      <c r="H13" s="75" t="s">
        <v>159</v>
      </c>
      <c r="I13" s="75"/>
      <c r="J13" s="75" t="s">
        <v>160</v>
      </c>
      <c r="K13" s="75"/>
      <c r="L13" s="75">
        <v>0</v>
      </c>
      <c r="M13" s="75"/>
      <c r="N13" s="75">
        <v>0</v>
      </c>
      <c r="O13" s="75"/>
      <c r="P13" s="75">
        <v>97</v>
      </c>
      <c r="Q13" s="75"/>
      <c r="R13" s="75">
        <v>59149097</v>
      </c>
      <c r="S13" s="75"/>
      <c r="T13" s="75">
        <v>61995041</v>
      </c>
      <c r="U13" s="75"/>
      <c r="V13" s="76">
        <v>0</v>
      </c>
      <c r="W13" s="75"/>
      <c r="X13" s="76">
        <v>0</v>
      </c>
      <c r="Y13" s="75"/>
      <c r="Z13" s="76">
        <v>0</v>
      </c>
      <c r="AA13" s="75"/>
      <c r="AB13" s="76">
        <v>0</v>
      </c>
      <c r="AC13" s="75"/>
      <c r="AD13" s="75">
        <v>97</v>
      </c>
      <c r="AE13" s="75"/>
      <c r="AF13" s="75">
        <v>636780</v>
      </c>
      <c r="AG13" s="75"/>
      <c r="AH13" s="75">
        <v>59149097</v>
      </c>
      <c r="AI13" s="75"/>
      <c r="AJ13" s="75">
        <v>61756464</v>
      </c>
      <c r="AK13" s="1"/>
      <c r="AL13" s="81">
        <f>AJ13/'سرمایه گذاری ها'!$O$18</f>
        <v>9.4163953313596534E-5</v>
      </c>
    </row>
    <row r="14" spans="2:39" ht="30" x14ac:dyDescent="0.75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6"/>
      <c r="W14" s="75"/>
      <c r="X14" s="75"/>
      <c r="Y14" s="75"/>
      <c r="Z14" s="76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L14" s="81"/>
    </row>
    <row r="15" spans="2:39" s="56" customFormat="1" ht="30.75" thickBot="1" x14ac:dyDescent="0.8">
      <c r="B15" s="123" t="s">
        <v>95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P15" s="80">
        <f t="shared" ref="P15:AE15" si="0">SUM(P11:P14)</f>
        <v>7697</v>
      </c>
      <c r="Q15" s="80">
        <f t="shared" si="0"/>
        <v>0</v>
      </c>
      <c r="R15" s="80">
        <f t="shared" si="0"/>
        <v>6624760046</v>
      </c>
      <c r="S15" s="80">
        <f t="shared" si="0"/>
        <v>0</v>
      </c>
      <c r="T15" s="80">
        <f t="shared" si="0"/>
        <v>6905846368</v>
      </c>
      <c r="U15" s="80">
        <f t="shared" si="0"/>
        <v>0</v>
      </c>
      <c r="V15" s="80">
        <f t="shared" si="0"/>
        <v>0</v>
      </c>
      <c r="W15" s="80">
        <f t="shared" si="0"/>
        <v>0</v>
      </c>
      <c r="X15" s="80">
        <f t="shared" si="0"/>
        <v>0</v>
      </c>
      <c r="Y15" s="80">
        <f t="shared" si="0"/>
        <v>0</v>
      </c>
      <c r="Z15" s="80">
        <f t="shared" si="0"/>
        <v>1000</v>
      </c>
      <c r="AA15" s="80">
        <f t="shared" si="0"/>
        <v>0</v>
      </c>
      <c r="AB15" s="80">
        <f t="shared" si="0"/>
        <v>654891284</v>
      </c>
      <c r="AC15" s="80">
        <f t="shared" si="0"/>
        <v>0</v>
      </c>
      <c r="AD15" s="80">
        <f t="shared" si="0"/>
        <v>6697</v>
      </c>
      <c r="AE15" s="80">
        <f t="shared" si="0"/>
        <v>0</v>
      </c>
      <c r="AF15" s="80"/>
      <c r="AG15" s="80">
        <f>SUM(AG11:AG14)</f>
        <v>0</v>
      </c>
      <c r="AH15" s="80">
        <f>SUM(AH11:AH14)</f>
        <v>5997182160</v>
      </c>
      <c r="AI15" s="60"/>
      <c r="AJ15" s="80">
        <f>SUM(AJ11:AJ14)</f>
        <v>6193016971</v>
      </c>
      <c r="AK15" s="60"/>
      <c r="AL15" s="84">
        <f>SUM(AL11:AL14)</f>
        <v>9.4428813302451214E-3</v>
      </c>
      <c r="AM15" s="56">
        <f>SUM(P15:AL15)</f>
        <v>26375712223.009441</v>
      </c>
    </row>
    <row r="16" spans="2:39" ht="21" customHeight="1" thickTop="1" x14ac:dyDescent="0.6"/>
    <row r="21" spans="20:20" ht="33" x14ac:dyDescent="0.8">
      <c r="T21" s="58">
        <v>4</v>
      </c>
    </row>
  </sheetData>
  <sortState xmlns:xlrd2="http://schemas.microsoft.com/office/spreadsheetml/2017/richdata2" ref="B11:AL13">
    <sortCondition descending="1" ref="AJ11:AJ13"/>
  </sortState>
  <mergeCells count="29">
    <mergeCell ref="B15:N15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.75" bottom="0.75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D24" sqref="D24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209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14" t="s">
        <v>37</v>
      </c>
      <c r="C8" s="114" t="s">
        <v>37</v>
      </c>
      <c r="D8" s="114" t="s">
        <v>37</v>
      </c>
      <c r="E8" s="114" t="s">
        <v>37</v>
      </c>
      <c r="F8" s="114" t="s">
        <v>37</v>
      </c>
      <c r="G8" s="114" t="s">
        <v>37</v>
      </c>
      <c r="H8" s="114" t="s">
        <v>37</v>
      </c>
      <c r="I8" s="114" t="s">
        <v>37</v>
      </c>
      <c r="J8" s="114" t="s">
        <v>37</v>
      </c>
      <c r="L8" s="114" t="s">
        <v>204</v>
      </c>
      <c r="M8" s="114" t="s">
        <v>3</v>
      </c>
      <c r="N8" s="114" t="s">
        <v>3</v>
      </c>
      <c r="O8" s="114" t="s">
        <v>3</v>
      </c>
      <c r="P8" s="114" t="s">
        <v>3</v>
      </c>
      <c r="R8" s="114" t="s">
        <v>4</v>
      </c>
      <c r="S8" s="114" t="s">
        <v>4</v>
      </c>
      <c r="T8" s="114" t="s">
        <v>4</v>
      </c>
      <c r="U8" s="114" t="s">
        <v>4</v>
      </c>
      <c r="V8" s="114" t="s">
        <v>4</v>
      </c>
      <c r="W8" s="114" t="s">
        <v>4</v>
      </c>
      <c r="X8" s="114" t="s">
        <v>4</v>
      </c>
      <c r="Z8" s="114" t="s">
        <v>210</v>
      </c>
      <c r="AA8" s="114" t="s">
        <v>5</v>
      </c>
      <c r="AB8" s="114" t="s">
        <v>5</v>
      </c>
      <c r="AC8" s="114" t="s">
        <v>5</v>
      </c>
      <c r="AD8" s="114" t="s">
        <v>5</v>
      </c>
      <c r="AE8" s="114" t="s">
        <v>5</v>
      </c>
      <c r="AF8" s="114" t="s">
        <v>5</v>
      </c>
    </row>
    <row r="9" spans="2:32" s="16" customFormat="1" x14ac:dyDescent="0.6">
      <c r="B9" s="115" t="s">
        <v>38</v>
      </c>
      <c r="C9" s="23"/>
      <c r="D9" s="115" t="s">
        <v>104</v>
      </c>
      <c r="E9" s="23"/>
      <c r="F9" s="115" t="s">
        <v>30</v>
      </c>
      <c r="G9" s="23"/>
      <c r="H9" s="115" t="s">
        <v>39</v>
      </c>
      <c r="I9" s="23"/>
      <c r="J9" s="115" t="s">
        <v>27</v>
      </c>
      <c r="L9" s="115" t="s">
        <v>6</v>
      </c>
      <c r="M9" s="23"/>
      <c r="N9" s="115" t="s">
        <v>7</v>
      </c>
      <c r="O9" s="23"/>
      <c r="P9" s="115" t="s">
        <v>8</v>
      </c>
      <c r="R9" s="115" t="s">
        <v>9</v>
      </c>
      <c r="S9" s="115" t="s">
        <v>9</v>
      </c>
      <c r="T9" s="115" t="s">
        <v>9</v>
      </c>
      <c r="U9" s="23"/>
      <c r="V9" s="115" t="s">
        <v>10</v>
      </c>
      <c r="W9" s="115" t="s">
        <v>10</v>
      </c>
      <c r="X9" s="115" t="s">
        <v>10</v>
      </c>
      <c r="Z9" s="115" t="s">
        <v>6</v>
      </c>
      <c r="AA9" s="23"/>
      <c r="AB9" s="115" t="s">
        <v>7</v>
      </c>
      <c r="AC9" s="23"/>
      <c r="AD9" s="115" t="s">
        <v>8</v>
      </c>
      <c r="AE9" s="23"/>
      <c r="AF9" s="115" t="s">
        <v>40</v>
      </c>
    </row>
    <row r="10" spans="2:32" s="16" customFormat="1" ht="45.75" customHeight="1" x14ac:dyDescent="0.6">
      <c r="B10" s="116" t="s">
        <v>38</v>
      </c>
      <c r="C10" s="24"/>
      <c r="D10" s="116" t="s">
        <v>29</v>
      </c>
      <c r="E10" s="24"/>
      <c r="F10" s="116" t="s">
        <v>30</v>
      </c>
      <c r="G10" s="24"/>
      <c r="H10" s="116" t="s">
        <v>39</v>
      </c>
      <c r="I10" s="24"/>
      <c r="J10" s="116" t="s">
        <v>27</v>
      </c>
      <c r="L10" s="116" t="s">
        <v>6</v>
      </c>
      <c r="M10" s="24"/>
      <c r="N10" s="116" t="s">
        <v>7</v>
      </c>
      <c r="O10" s="24"/>
      <c r="P10" s="116" t="s">
        <v>8</v>
      </c>
      <c r="R10" s="116" t="s">
        <v>6</v>
      </c>
      <c r="S10" s="24"/>
      <c r="T10" s="116" t="s">
        <v>7</v>
      </c>
      <c r="U10" s="24"/>
      <c r="V10" s="116" t="s">
        <v>6</v>
      </c>
      <c r="W10" s="24"/>
      <c r="X10" s="116" t="s">
        <v>13</v>
      </c>
      <c r="Z10" s="116" t="s">
        <v>6</v>
      </c>
      <c r="AA10" s="24"/>
      <c r="AB10" s="116" t="s">
        <v>7</v>
      </c>
      <c r="AC10" s="24"/>
      <c r="AD10" s="116" t="s">
        <v>8</v>
      </c>
      <c r="AE10" s="24"/>
      <c r="AF10" s="116" t="s">
        <v>40</v>
      </c>
    </row>
    <row r="11" spans="2:32" ht="30.75" x14ac:dyDescent="0.85"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</row>
    <row r="12" spans="2:32" ht="31.5" thickBot="1" x14ac:dyDescent="0.9">
      <c r="B12" s="125" t="s">
        <v>95</v>
      </c>
      <c r="C12" s="125"/>
      <c r="D12" s="125"/>
      <c r="E12" s="125"/>
      <c r="F12" s="125"/>
      <c r="G12" s="125"/>
      <c r="H12" s="125"/>
      <c r="I12" s="125"/>
      <c r="J12" s="125"/>
      <c r="L12" s="83">
        <f>SUM(L11:L11)</f>
        <v>0</v>
      </c>
      <c r="M12" s="82"/>
      <c r="N12" s="83">
        <f>SUM(N11:N11)</f>
        <v>0</v>
      </c>
      <c r="O12" s="82"/>
      <c r="P12" s="83">
        <f>SUM(P11:P11)</f>
        <v>0</v>
      </c>
      <c r="Q12" s="82"/>
      <c r="R12" s="83"/>
      <c r="S12" s="82"/>
      <c r="T12" s="83"/>
      <c r="U12" s="82"/>
      <c r="V12" s="83">
        <f>SUM(V11:V11)</f>
        <v>0</v>
      </c>
      <c r="W12" s="82"/>
      <c r="X12" s="83">
        <f>SUM(X11:X11)</f>
        <v>0</v>
      </c>
      <c r="Y12" s="82"/>
      <c r="Z12" s="83"/>
      <c r="AA12" s="82"/>
      <c r="AB12" s="83"/>
      <c r="AC12" s="82"/>
      <c r="AD12" s="83"/>
      <c r="AE12" s="82"/>
      <c r="AF12" s="83"/>
    </row>
    <row r="13" spans="2:32" ht="21.75" thickTop="1" x14ac:dyDescent="0.6"/>
    <row r="17" spans="16:16" ht="33" x14ac:dyDescent="0.8">
      <c r="P17" s="58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60" zoomScaleNormal="100" workbookViewId="0">
      <selection activeCell="T14" sqref="T14"/>
    </sheetView>
  </sheetViews>
  <sheetFormatPr defaultRowHeight="21" x14ac:dyDescent="0.55000000000000004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6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6.5703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13" t="s">
        <v>41</v>
      </c>
      <c r="D8" s="114" t="s">
        <v>42</v>
      </c>
      <c r="E8" s="114" t="s">
        <v>42</v>
      </c>
      <c r="F8" s="114" t="s">
        <v>42</v>
      </c>
      <c r="G8" s="114" t="s">
        <v>42</v>
      </c>
      <c r="H8" s="114" t="s">
        <v>42</v>
      </c>
      <c r="I8" s="114" t="s">
        <v>42</v>
      </c>
      <c r="J8" s="114" t="s">
        <v>42</v>
      </c>
      <c r="L8" s="114" t="s">
        <v>204</v>
      </c>
      <c r="N8" s="114" t="s">
        <v>4</v>
      </c>
      <c r="O8" s="114" t="s">
        <v>4</v>
      </c>
      <c r="P8" s="114" t="s">
        <v>4</v>
      </c>
      <c r="R8" s="114" t="s">
        <v>210</v>
      </c>
      <c r="S8" s="114" t="s">
        <v>5</v>
      </c>
      <c r="T8" s="114" t="s">
        <v>5</v>
      </c>
    </row>
    <row r="9" spans="2:28" s="4" customFormat="1" ht="47.25" customHeight="1" x14ac:dyDescent="0.55000000000000004">
      <c r="B9" s="129" t="s">
        <v>41</v>
      </c>
      <c r="D9" s="126" t="s">
        <v>43</v>
      </c>
      <c r="E9" s="40"/>
      <c r="F9" s="126" t="s">
        <v>44</v>
      </c>
      <c r="G9" s="40"/>
      <c r="H9" s="126" t="s">
        <v>45</v>
      </c>
      <c r="I9" s="40"/>
      <c r="J9" s="126" t="s">
        <v>30</v>
      </c>
      <c r="L9" s="126" t="s">
        <v>46</v>
      </c>
      <c r="N9" s="126" t="s">
        <v>47</v>
      </c>
      <c r="O9" s="40"/>
      <c r="P9" s="126" t="s">
        <v>48</v>
      </c>
      <c r="R9" s="126" t="s">
        <v>46</v>
      </c>
      <c r="S9" s="40"/>
      <c r="T9" s="128" t="s">
        <v>40</v>
      </c>
    </row>
    <row r="10" spans="2:28" s="4" customFormat="1" x14ac:dyDescent="0.55000000000000004">
      <c r="B10" s="5" t="s">
        <v>212</v>
      </c>
      <c r="C10" s="5"/>
      <c r="D10" s="29" t="s">
        <v>213</v>
      </c>
      <c r="E10" s="5"/>
      <c r="F10" s="5" t="s">
        <v>49</v>
      </c>
      <c r="G10" s="5"/>
      <c r="H10" s="5" t="s">
        <v>214</v>
      </c>
      <c r="I10" s="5"/>
      <c r="J10" s="30">
        <v>0</v>
      </c>
      <c r="K10" s="5"/>
      <c r="L10" s="30">
        <v>0</v>
      </c>
      <c r="M10" s="5"/>
      <c r="N10" s="30">
        <v>26323798741</v>
      </c>
      <c r="O10" s="5"/>
      <c r="P10" s="30">
        <v>18716867320</v>
      </c>
      <c r="Q10" s="5"/>
      <c r="R10" s="30">
        <v>7606931421</v>
      </c>
      <c r="S10" s="5"/>
      <c r="T10" s="46">
        <f>R10/'سرمایه گذاری ها'!$O$18</f>
        <v>1.1598765356558861E-2</v>
      </c>
    </row>
    <row r="11" spans="2:28" s="4" customFormat="1" x14ac:dyDescent="0.55000000000000004">
      <c r="B11" s="5" t="s">
        <v>50</v>
      </c>
      <c r="C11" s="5"/>
      <c r="D11" s="29" t="s">
        <v>51</v>
      </c>
      <c r="E11" s="5"/>
      <c r="F11" s="5" t="s">
        <v>49</v>
      </c>
      <c r="G11" s="5"/>
      <c r="H11" s="5" t="s">
        <v>52</v>
      </c>
      <c r="I11" s="5"/>
      <c r="J11" s="30">
        <v>0</v>
      </c>
      <c r="K11" s="5"/>
      <c r="L11" s="30">
        <v>814251862</v>
      </c>
      <c r="M11" s="5"/>
      <c r="N11" s="30">
        <v>19749263109</v>
      </c>
      <c r="O11" s="5"/>
      <c r="P11" s="30">
        <v>20562764971</v>
      </c>
      <c r="Q11" s="5"/>
      <c r="R11" s="30">
        <v>750000</v>
      </c>
      <c r="S11" s="5"/>
      <c r="T11" s="46">
        <f>R11/'سرمایه گذاری ها'!$O$18</f>
        <v>1.1435720313455348E-6</v>
      </c>
    </row>
    <row r="12" spans="2:28" s="4" customFormat="1" x14ac:dyDescent="0.55000000000000004">
      <c r="B12" s="5" t="s">
        <v>53</v>
      </c>
      <c r="C12" s="5"/>
      <c r="D12" s="29" t="s">
        <v>54</v>
      </c>
      <c r="E12" s="5"/>
      <c r="F12" s="5" t="s">
        <v>49</v>
      </c>
      <c r="G12" s="5"/>
      <c r="H12" s="5" t="s">
        <v>55</v>
      </c>
      <c r="I12" s="5"/>
      <c r="J12" s="30">
        <v>0</v>
      </c>
      <c r="K12" s="5"/>
      <c r="L12" s="30">
        <v>1015024</v>
      </c>
      <c r="M12" s="5"/>
      <c r="N12" s="30">
        <v>1487</v>
      </c>
      <c r="O12" s="5"/>
      <c r="P12" s="30">
        <v>840000</v>
      </c>
      <c r="Q12" s="5"/>
      <c r="R12" s="30">
        <v>176511</v>
      </c>
      <c r="S12" s="5"/>
      <c r="T12" s="46">
        <f>R12/'سرمایه گذاری ها'!$O$18</f>
        <v>2.6913739043310896E-7</v>
      </c>
    </row>
    <row r="13" spans="2:28" s="4" customFormat="1" x14ac:dyDescent="0.55000000000000004">
      <c r="B13" s="5"/>
      <c r="C13" s="5"/>
      <c r="D13" s="29"/>
      <c r="E13" s="5"/>
      <c r="F13" s="5"/>
      <c r="G13" s="5"/>
      <c r="H13" s="5"/>
      <c r="I13" s="5"/>
      <c r="J13" s="30"/>
      <c r="K13" s="5"/>
      <c r="L13" s="30"/>
      <c r="M13" s="5"/>
      <c r="N13" s="30"/>
      <c r="O13" s="5"/>
      <c r="P13" s="30"/>
      <c r="Q13" s="5"/>
      <c r="R13" s="30"/>
      <c r="S13" s="5"/>
      <c r="T13" s="46"/>
    </row>
    <row r="14" spans="2:28" ht="27" thickBot="1" x14ac:dyDescent="0.6">
      <c r="B14" s="127" t="s">
        <v>95</v>
      </c>
      <c r="C14" s="127"/>
      <c r="D14" s="127"/>
      <c r="E14" s="127"/>
      <c r="F14" s="127"/>
      <c r="G14" s="127"/>
      <c r="H14" s="127"/>
      <c r="I14" s="127"/>
      <c r="J14" s="127"/>
      <c r="L14" s="10">
        <f>SUM(L10:L12)</f>
        <v>815266886</v>
      </c>
      <c r="N14" s="10">
        <f>SUM(N10:N12)</f>
        <v>46073063337</v>
      </c>
      <c r="P14" s="10">
        <f>SUM(P10:P12)</f>
        <v>39280472291</v>
      </c>
      <c r="R14" s="10">
        <f>SUM(R10:R12)</f>
        <v>7607857932</v>
      </c>
      <c r="T14" s="67">
        <f>SUM(T10:T12)</f>
        <v>1.160017806598064E-2</v>
      </c>
    </row>
    <row r="15" spans="2:28" ht="21.75" thickTop="1" x14ac:dyDescent="0.55000000000000004"/>
    <row r="25" spans="10:10" ht="33" x14ac:dyDescent="0.8">
      <c r="J25" s="58">
        <v>6</v>
      </c>
    </row>
  </sheetData>
  <sortState xmlns:xlrd2="http://schemas.microsoft.com/office/spreadsheetml/2017/richdata2" ref="B10:U12">
    <sortCondition descending="1" ref="R10:R12"/>
  </sortState>
  <mergeCells count="18">
    <mergeCell ref="B14:J1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28" ht="30" x14ac:dyDescent="0.6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2:28" ht="117" customHeight="1" x14ac:dyDescent="0.6"/>
    <row r="6" spans="2:28" s="2" customFormat="1" ht="30" x14ac:dyDescent="0.55000000000000004">
      <c r="B6" s="14" t="s">
        <v>114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1" t="s">
        <v>103</v>
      </c>
      <c r="D7" s="112" t="s">
        <v>210</v>
      </c>
      <c r="E7" s="112" t="s">
        <v>5</v>
      </c>
      <c r="F7" s="112" t="s">
        <v>5</v>
      </c>
      <c r="G7" s="112" t="s">
        <v>5</v>
      </c>
      <c r="H7" s="112" t="s">
        <v>5</v>
      </c>
      <c r="I7" s="112" t="s">
        <v>5</v>
      </c>
      <c r="J7" s="112" t="s">
        <v>5</v>
      </c>
      <c r="K7" s="112" t="s">
        <v>5</v>
      </c>
      <c r="L7" s="112" t="s">
        <v>5</v>
      </c>
      <c r="M7" s="112" t="s">
        <v>5</v>
      </c>
      <c r="N7" s="112" t="s">
        <v>5</v>
      </c>
    </row>
    <row r="8" spans="2:28" ht="30" x14ac:dyDescent="0.6">
      <c r="B8" s="131" t="s">
        <v>2</v>
      </c>
      <c r="D8" s="130" t="s">
        <v>6</v>
      </c>
      <c r="E8" s="25"/>
      <c r="F8" s="130" t="s">
        <v>32</v>
      </c>
      <c r="G8" s="25"/>
      <c r="H8" s="130" t="s">
        <v>33</v>
      </c>
      <c r="I8" s="25"/>
      <c r="J8" s="130" t="s">
        <v>34</v>
      </c>
      <c r="K8" s="25"/>
      <c r="L8" s="130" t="s">
        <v>35</v>
      </c>
      <c r="M8" s="25"/>
      <c r="N8" s="130" t="s">
        <v>36</v>
      </c>
    </row>
    <row r="9" spans="2:28" x14ac:dyDescent="0.6">
      <c r="D9" s="72"/>
      <c r="E9" s="72"/>
      <c r="F9" s="72"/>
      <c r="G9" s="72"/>
      <c r="H9" s="72"/>
      <c r="I9" s="72"/>
      <c r="J9" s="109"/>
      <c r="K9" s="72"/>
      <c r="L9" s="72"/>
      <c r="M9" s="72"/>
      <c r="N9" s="72"/>
    </row>
    <row r="10" spans="2:28" ht="22.5" thickBot="1" x14ac:dyDescent="0.65">
      <c r="B10" s="2" t="s">
        <v>95</v>
      </c>
      <c r="D10" s="73">
        <f>SUM(D9)</f>
        <v>0</v>
      </c>
      <c r="E10" s="72"/>
      <c r="F10" s="73">
        <f>SUM(F9)</f>
        <v>0</v>
      </c>
      <c r="G10" s="72"/>
      <c r="H10" s="73">
        <f>SUM(H9)</f>
        <v>0</v>
      </c>
      <c r="I10" s="72"/>
      <c r="J10" s="108">
        <f>SUM(J9)</f>
        <v>0</v>
      </c>
      <c r="K10" s="72"/>
      <c r="L10" s="73">
        <f>SUM(L9)</f>
        <v>0</v>
      </c>
      <c r="M10" s="72"/>
      <c r="N10" s="73"/>
    </row>
    <row r="11" spans="2:28" ht="21.75" thickTop="1" x14ac:dyDescent="0.6"/>
    <row r="21" spans="8:8" ht="30" x14ac:dyDescent="0.75">
      <c r="H21" s="59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8"/>
  <sheetViews>
    <sheetView rightToLeft="1" view="pageBreakPreview" topLeftCell="A13" zoomScaleNormal="100" zoomScaleSheetLayoutView="100" workbookViewId="0">
      <selection activeCell="F15" sqref="F15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12" t="s">
        <v>0</v>
      </c>
      <c r="C2" s="112"/>
      <c r="D2" s="112"/>
      <c r="E2" s="112"/>
      <c r="F2" s="112"/>
      <c r="G2" s="112"/>
      <c r="H2" s="112"/>
    </row>
    <row r="3" spans="1:28" ht="30" x14ac:dyDescent="0.55000000000000004">
      <c r="B3" s="112" t="s">
        <v>56</v>
      </c>
      <c r="C3" s="112"/>
      <c r="D3" s="112"/>
      <c r="E3" s="112"/>
      <c r="F3" s="112"/>
      <c r="G3" s="112"/>
      <c r="H3" s="112"/>
    </row>
    <row r="4" spans="1:28" ht="30" x14ac:dyDescent="0.55000000000000004">
      <c r="B4" s="112" t="s">
        <v>209</v>
      </c>
      <c r="C4" s="112"/>
      <c r="D4" s="112"/>
      <c r="E4" s="112"/>
      <c r="F4" s="112"/>
      <c r="G4" s="112"/>
      <c r="H4" s="112"/>
    </row>
    <row r="6" spans="1:28" ht="30" x14ac:dyDescent="0.55000000000000004">
      <c r="A6" s="2" t="s">
        <v>113</v>
      </c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32" t="s">
        <v>60</v>
      </c>
      <c r="C8" s="43"/>
      <c r="D8" s="132" t="s">
        <v>46</v>
      </c>
      <c r="E8" s="43"/>
      <c r="F8" s="132" t="s">
        <v>82</v>
      </c>
      <c r="G8" s="43"/>
      <c r="H8" s="132" t="s">
        <v>12</v>
      </c>
    </row>
    <row r="9" spans="1:28" s="4" customFormat="1" x14ac:dyDescent="0.55000000000000004">
      <c r="B9" s="4" t="s">
        <v>93</v>
      </c>
      <c r="D9" s="68">
        <f>'سرمایه‌گذاری در اوراق بهادار'!J23</f>
        <v>16399925</v>
      </c>
      <c r="F9" s="46">
        <f>D9/$D$13</f>
        <v>-1.3339709210990324E-3</v>
      </c>
      <c r="G9" s="6"/>
      <c r="H9" s="46">
        <f>D9/'سرمایه گذاری ها'!$O$18</f>
        <v>2.5005994061552561E-5</v>
      </c>
    </row>
    <row r="10" spans="1:28" s="4" customFormat="1" x14ac:dyDescent="0.55000000000000004">
      <c r="B10" s="4" t="s">
        <v>94</v>
      </c>
      <c r="D10" s="68">
        <f>'درآمد سپرده بانکی'!F13</f>
        <v>9768</v>
      </c>
      <c r="F10" s="46">
        <f t="shared" ref="F10:F11" si="0">D10/$D$13</f>
        <v>-7.9452972847713326E-7</v>
      </c>
      <c r="G10" s="6"/>
      <c r="H10" s="46">
        <f>D10/'سرمایه گذاری ها'!$O$18</f>
        <v>1.4893882136244247E-8</v>
      </c>
    </row>
    <row r="11" spans="1:28" s="4" customFormat="1" x14ac:dyDescent="0.55000000000000004">
      <c r="B11" s="4" t="s">
        <v>92</v>
      </c>
      <c r="D11" s="68">
        <f>'سرمایه‌گذاری در سهام'!J68</f>
        <v>-12392402020</v>
      </c>
      <c r="F11" s="46">
        <f t="shared" si="0"/>
        <v>1.0079987522655689</v>
      </c>
      <c r="G11" s="6"/>
      <c r="H11" s="46">
        <f>D11/'سرمایه گذاری ها'!$O$18</f>
        <v>-1.8895472468349214E-2</v>
      </c>
    </row>
    <row r="12" spans="1:28" s="4" customFormat="1" x14ac:dyDescent="0.55000000000000004">
      <c r="B12" s="4" t="s">
        <v>89</v>
      </c>
      <c r="D12" s="68">
        <f>'سایر درآمدها'!D15</f>
        <v>81927486</v>
      </c>
      <c r="F12" s="46">
        <f t="shared" ref="F12" si="1">D12/$D$13</f>
        <v>-6.6639868147414143E-3</v>
      </c>
      <c r="G12" s="6"/>
      <c r="H12" s="46">
        <f>D12/'سرمایه گذاری ها'!$O$18</f>
        <v>1.2491997545073717E-4</v>
      </c>
    </row>
    <row r="13" spans="1:28" ht="21.75" thickBot="1" x14ac:dyDescent="0.6">
      <c r="B13" s="31" t="s">
        <v>95</v>
      </c>
      <c r="D13" s="10">
        <f>SUM(D9:D12)</f>
        <v>-12294064841</v>
      </c>
      <c r="F13" s="67">
        <f>SUM(F9:F12)</f>
        <v>0.99999999999999989</v>
      </c>
      <c r="G13" s="45"/>
      <c r="H13" s="67">
        <f>SUM(H9:H12)</f>
        <v>-1.8745531604954787E-2</v>
      </c>
    </row>
    <row r="14" spans="1:28" ht="21.75" thickTop="1" x14ac:dyDescent="0.55000000000000004"/>
    <row r="18" spans="4:4" ht="30" x14ac:dyDescent="0.75">
      <c r="D18" s="60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2022-10-23T20:26:35Z</cp:lastPrinted>
  <dcterms:created xsi:type="dcterms:W3CDTF">2021-12-28T12:49:50Z</dcterms:created>
  <dcterms:modified xsi:type="dcterms:W3CDTF">2022-10-24T05:27:40Z</dcterms:modified>
</cp:coreProperties>
</file>