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شهریور 1401\ارمغان\"/>
    </mc:Choice>
  </mc:AlternateContent>
  <xr:revisionPtr revIDLastSave="0" documentId="13_ncr:1_{4649CBC5-A8FA-41A3-92D3-F963DE7CDD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10" l="1"/>
  <c r="H50" i="10"/>
  <c r="J50" i="10"/>
  <c r="L50" i="10"/>
  <c r="N50" i="10"/>
  <c r="P50" i="10"/>
  <c r="R50" i="10"/>
  <c r="J10" i="4"/>
  <c r="L10" i="4"/>
  <c r="H10" i="4"/>
  <c r="F10" i="4"/>
  <c r="D10" i="4"/>
  <c r="T67" i="1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D23" i="12"/>
  <c r="N23" i="12"/>
  <c r="P23" i="12"/>
  <c r="F23" i="12"/>
  <c r="H23" i="12"/>
  <c r="J23" i="12"/>
  <c r="D9" i="15" s="1"/>
  <c r="L23" i="12"/>
  <c r="R23" i="12"/>
  <c r="R49" i="9"/>
  <c r="J32" i="8"/>
  <c r="L32" i="8"/>
  <c r="N32" i="8"/>
  <c r="P32" i="8"/>
  <c r="R32" i="8"/>
  <c r="T32" i="8"/>
  <c r="L67" i="11"/>
  <c r="D67" i="11"/>
  <c r="F67" i="11"/>
  <c r="H67" i="11"/>
  <c r="J67" i="11"/>
  <c r="D11" i="15" s="1"/>
  <c r="N67" i="11"/>
  <c r="P67" i="11"/>
  <c r="R67" i="11"/>
  <c r="R13" i="6"/>
  <c r="AJ18" i="3"/>
  <c r="X52" i="1"/>
  <c r="Y52" i="1"/>
  <c r="Z52" i="1"/>
  <c r="X12" i="5"/>
  <c r="V12" i="5"/>
  <c r="P12" i="5"/>
  <c r="N12" i="5"/>
  <c r="L12" i="5"/>
  <c r="AH18" i="3"/>
  <c r="P18" i="3"/>
  <c r="R18" i="3"/>
  <c r="X18" i="3"/>
  <c r="T18" i="3"/>
  <c r="V18" i="3"/>
  <c r="F49" i="9" l="1"/>
  <c r="D49" i="9"/>
  <c r="H49" i="9"/>
  <c r="J49" i="9"/>
  <c r="L49" i="9"/>
  <c r="N49" i="9"/>
  <c r="P49" i="9"/>
  <c r="J15" i="7"/>
  <c r="F13" i="13"/>
  <c r="D10" i="15" s="1"/>
  <c r="D12" i="15" s="1"/>
  <c r="D15" i="14"/>
  <c r="F15" i="14"/>
  <c r="J13" i="13"/>
  <c r="N15" i="7"/>
  <c r="P15" i="7"/>
  <c r="T15" i="7"/>
  <c r="Q18" i="3"/>
  <c r="S18" i="3"/>
  <c r="U18" i="3"/>
  <c r="W18" i="3"/>
  <c r="Y18" i="3"/>
  <c r="Z18" i="3"/>
  <c r="AA18" i="3"/>
  <c r="AB18" i="3"/>
  <c r="AC18" i="3"/>
  <c r="AD18" i="3"/>
  <c r="AE18" i="3"/>
  <c r="AG18" i="3"/>
  <c r="E12" i="16"/>
  <c r="V38" i="11" l="1"/>
  <c r="V53" i="11"/>
  <c r="V62" i="11"/>
  <c r="V60" i="11"/>
  <c r="V44" i="11"/>
  <c r="V46" i="11"/>
  <c r="V51" i="11"/>
  <c r="V58" i="11"/>
  <c r="V11" i="11"/>
  <c r="V49" i="11"/>
  <c r="V50" i="11"/>
  <c r="V56" i="11"/>
  <c r="V40" i="11"/>
  <c r="V63" i="11"/>
  <c r="V47" i="11"/>
  <c r="V65" i="11"/>
  <c r="V45" i="11"/>
  <c r="V42" i="11"/>
  <c r="V52" i="11"/>
  <c r="V13" i="11"/>
  <c r="V59" i="11"/>
  <c r="V43" i="11"/>
  <c r="V61" i="11"/>
  <c r="V37" i="11"/>
  <c r="V64" i="11"/>
  <c r="V48" i="11"/>
  <c r="V55" i="11"/>
  <c r="V39" i="11"/>
  <c r="V41" i="11"/>
  <c r="V57" i="11"/>
  <c r="F9" i="15"/>
  <c r="V15" i="11"/>
  <c r="V19" i="11"/>
  <c r="V23" i="11"/>
  <c r="V27" i="11"/>
  <c r="V31" i="11"/>
  <c r="V35" i="11"/>
  <c r="V18" i="11"/>
  <c r="V30" i="11"/>
  <c r="V16" i="11"/>
  <c r="V20" i="11"/>
  <c r="V24" i="11"/>
  <c r="V28" i="11"/>
  <c r="V32" i="11"/>
  <c r="V36" i="11"/>
  <c r="V22" i="11"/>
  <c r="V26" i="11"/>
  <c r="V34" i="11"/>
  <c r="V17" i="11"/>
  <c r="V21" i="11"/>
  <c r="V25" i="11"/>
  <c r="V29" i="11"/>
  <c r="V33" i="11"/>
  <c r="V14" i="11"/>
  <c r="V54" i="11"/>
  <c r="F11" i="15"/>
  <c r="V12" i="11"/>
  <c r="F10" i="15"/>
  <c r="I12" i="16"/>
  <c r="K12" i="16"/>
  <c r="M12" i="16"/>
  <c r="L15" i="7"/>
  <c r="R15" i="7"/>
  <c r="M14" i="16"/>
  <c r="O14" i="16" s="1"/>
  <c r="P13" i="6"/>
  <c r="K14" i="16" s="1"/>
  <c r="N13" i="6"/>
  <c r="I14" i="16" s="1"/>
  <c r="L13" i="6"/>
  <c r="O16" i="16"/>
  <c r="M16" i="16"/>
  <c r="K16" i="16"/>
  <c r="I16" i="16"/>
  <c r="G16" i="16"/>
  <c r="E16" i="16"/>
  <c r="O13" i="16"/>
  <c r="M13" i="16"/>
  <c r="K13" i="16"/>
  <c r="I13" i="16"/>
  <c r="G13" i="16"/>
  <c r="E13" i="16"/>
  <c r="O12" i="16"/>
  <c r="G12" i="16"/>
  <c r="P18" i="16"/>
  <c r="N18" i="16"/>
  <c r="L18" i="16"/>
  <c r="J18" i="16"/>
  <c r="H18" i="16"/>
  <c r="F18" i="16"/>
  <c r="D18" i="16"/>
  <c r="F12" i="15" l="1"/>
  <c r="V67" i="11"/>
  <c r="O18" i="16"/>
  <c r="M18" i="16"/>
  <c r="I18" i="16"/>
  <c r="E14" i="16"/>
  <c r="E18" i="16" s="1"/>
  <c r="K18" i="16"/>
  <c r="AA12" i="1" l="1"/>
  <c r="AA16" i="1"/>
  <c r="AA20" i="1"/>
  <c r="AA24" i="1"/>
  <c r="AA28" i="1"/>
  <c r="AA32" i="1"/>
  <c r="AA36" i="1"/>
  <c r="AA13" i="1"/>
  <c r="AA17" i="1"/>
  <c r="AA21" i="1"/>
  <c r="AA25" i="1"/>
  <c r="AA29" i="1"/>
  <c r="AA33" i="1"/>
  <c r="AA37" i="1"/>
  <c r="H9" i="15"/>
  <c r="AA19" i="1"/>
  <c r="AA27" i="1"/>
  <c r="AA31" i="1"/>
  <c r="H10" i="15"/>
  <c r="H11" i="15"/>
  <c r="AA14" i="1"/>
  <c r="AA18" i="1"/>
  <c r="AA22" i="1"/>
  <c r="AA26" i="1"/>
  <c r="AA30" i="1"/>
  <c r="AA34" i="1"/>
  <c r="AA15" i="1"/>
  <c r="AA23" i="1"/>
  <c r="AA35" i="1"/>
  <c r="T10" i="6"/>
  <c r="T11" i="6"/>
  <c r="AL12" i="3"/>
  <c r="AL16" i="3"/>
  <c r="AL13" i="3"/>
  <c r="AL14" i="3"/>
  <c r="AL11" i="3"/>
  <c r="AL15" i="3"/>
  <c r="AA39" i="1"/>
  <c r="AA43" i="1"/>
  <c r="AA47" i="1"/>
  <c r="AA11" i="1"/>
  <c r="AA42" i="1"/>
  <c r="AA40" i="1"/>
  <c r="AA44" i="1"/>
  <c r="AA48" i="1"/>
  <c r="AA46" i="1"/>
  <c r="AA41" i="1"/>
  <c r="AA45" i="1"/>
  <c r="AA49" i="1"/>
  <c r="AA38" i="1"/>
  <c r="AA50" i="1"/>
  <c r="Q18" i="16"/>
  <c r="Q14" i="16"/>
  <c r="G14" i="16"/>
  <c r="G18" i="16" s="1"/>
  <c r="Q12" i="16"/>
  <c r="Q16" i="16"/>
  <c r="Q15" i="16"/>
  <c r="Q17" i="16"/>
  <c r="Q13" i="16"/>
  <c r="AL18" i="3" l="1"/>
  <c r="AA52" i="1"/>
  <c r="H12" i="15"/>
  <c r="AM18" i="3"/>
  <c r="T13" i="6"/>
</calcChain>
</file>

<file path=xl/sharedStrings.xml><?xml version="1.0" encoding="utf-8"?>
<sst xmlns="http://schemas.openxmlformats.org/spreadsheetml/2006/main" count="887" uniqueCount="254">
  <si>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</si>
  <si>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</si>
  <si>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</si>
  <si>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</si>
  <si>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</si>
  <si>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</si>
  <si>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</si>
  <si>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</si>
  <si>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</si>
  <si>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</si>
  <si>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</si>
  <si>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</si>
  <si>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</si>
  <si>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</si>
  <si>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</si>
  <si>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</si>
  <si>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</si>
  <si>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</si>
  <si>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</si>
  <si>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</si>
  <si>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</si>
  <si>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</si>
  <si>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</si>
  <si>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</si>
  <si>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</si>
  <si>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</si>
  <si>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</si>
  <si>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</si>
  <si>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</si>
  <si>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</si>
  <si>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</si>
  <si>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</si>
  <si>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</si>
  <si>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</si>
  <si>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</si>
  <si>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</si>
  <si>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</si>
  <si>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</si>
  <si>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</si>
  <si>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</si>
  <si>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</si>
  <si>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</si>
  <si>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</si>
  <si>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</si>
  <si>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</si>
  <si>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</si>
  <si>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</si>
  <si>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</si>
  <si>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</si>
  <si>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</si>
  <si>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</si>
  <si>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</si>
  <si>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</si>
  <si>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</si>
  <si>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</si>
  <si>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</si>
  <si>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</si>
  <si>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</si>
  <si>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</si>
  <si>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</si>
  <si>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</si>
  <si>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</si>
  <si>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</si>
  <si>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</si>
  <si>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</si>
  <si>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</si>
  <si>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</si>
  <si>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</si>
  <si>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</si>
  <si>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</si>
  <si>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</si>
  <si>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</si>
  <si>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</si>
  <si>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</si>
  <si>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</si>
  <si>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</si>
  <si>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</si>
  <si>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</si>
  <si>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</si>
  <si>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</si>
  <si>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</si>
  <si>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</si>
  <si>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</si>
  <si>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</si>
  <si>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</si>
  <si>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</si>
  <si>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</si>
  <si>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</si>
  <si>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</si>
  <si>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</si>
  <si>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</si>
  <si>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</si>
  <si>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</si>
  <si>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</si>
  <si>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</si>
  <si>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</si>
  <si>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</si>
  <si>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</si>
  <si>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</si>
  <si>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</si>
  <si>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</si>
  <si>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</si>
  <si>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</si>
  <si>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</si>
  <si>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</si>
  <si>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</si>
  <si>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</si>
  <si>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</si>
  <si>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</si>
  <si>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</si>
  <si>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</si>
  <si>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</si>
  <si>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</si>
  <si>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</si>
  <si>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</si>
  <si>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</si>
  <si>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</si>
  <si>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</si>
  <si>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</si>
  <si>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</si>
  <si>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</si>
  <si>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</si>
  <si>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</si>
  <si>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</si>
  <si>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</si>
  <si>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</si>
  <si>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</si>
  <si>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</si>
  <si>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</si>
  <si>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</si>
  <si>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</si>
  <si>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</si>
  <si>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</si>
  <si>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</si>
  <si>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</si>
  <si>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</si>
  <si>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</si>
  <si>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</si>
  <si>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</si>
  <si>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</si>
  <si>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</si>
  <si>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</si>
  <si>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</si>
  <si>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</si>
  <si>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</si>
  <si>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</si>
  <si>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اسنادخزانه-م14بودجه98-010318</t>
  </si>
  <si>
    <t>اسنادخزانه-م5بودجه00-030626</t>
  </si>
  <si>
    <t>اسنادخزانه-م2بودجه00-031024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</si>
  <si>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</si>
  <si>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</si>
  <si>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</si>
  <si>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</si>
  <si>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</si>
  <si>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</si>
  <si>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</si>
  <si>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اسنادخزانه-م1بودجه00-030821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</si>
  <si>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</si>
  <si>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</si>
  <si>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</si>
  <si>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</si>
  <si>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</si>
  <si>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</si>
  <si>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</si>
  <si>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</si>
  <si>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</si>
  <si>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</si>
  <si>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</si>
  <si>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</si>
  <si>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0.00%</t>
  </si>
  <si>
    <t>اسنادخزانه-م18بودجه99-010323</t>
  </si>
  <si>
    <t>اسنادخزانه-م8بودجه00-030919</t>
  </si>
  <si>
    <t>1403/10/24</t>
  </si>
  <si>
    <t>1401/03/30</t>
  </si>
  <si>
    <t>1401/03/28</t>
  </si>
  <si>
    <t>بورس کالای ایران</t>
  </si>
  <si>
    <t>اسنادخزانه-م4بودجه00-030522</t>
  </si>
  <si>
    <t>1400/03/11</t>
  </si>
  <si>
    <t>1403/05/22</t>
  </si>
  <si>
    <t>سیمان‌فارس‌</t>
  </si>
  <si>
    <t>صنعتی‌ بهشهر</t>
  </si>
  <si>
    <t>بیمه دانا</t>
  </si>
  <si>
    <t>پتروشیمی بوعلی سینا</t>
  </si>
  <si>
    <t>1401/04/14</t>
  </si>
  <si>
    <t>1401/04/22</t>
  </si>
  <si>
    <t>1401/04/16</t>
  </si>
  <si>
    <t>1401/04/29</t>
  </si>
  <si>
    <t>1401/04/30</t>
  </si>
  <si>
    <t>1401/04/15</t>
  </si>
  <si>
    <t>1401/04/28</t>
  </si>
  <si>
    <t>1401/04/26</t>
  </si>
  <si>
    <t>1401/04/20</t>
  </si>
  <si>
    <t>1401/05/31</t>
  </si>
  <si>
    <t>پارس‌ مینو</t>
  </si>
  <si>
    <t>پالایش نفت اصفهان</t>
  </si>
  <si>
    <t>پویا زرکان آق دره</t>
  </si>
  <si>
    <t>کاشی‌ الوند</t>
  </si>
  <si>
    <t>مس‌ شهیدباهنر</t>
  </si>
  <si>
    <t>پالایش نفت لاوان</t>
  </si>
  <si>
    <t>پتروشیمی امیرکبیر</t>
  </si>
  <si>
    <t>داروسازی کاسپین تامین</t>
  </si>
  <si>
    <t>ح .داروسازی کاسپین تامین</t>
  </si>
  <si>
    <t>ح . داروسازی شهید قاضی</t>
  </si>
  <si>
    <t>1403/07/23</t>
  </si>
  <si>
    <t>1403/04/18</t>
  </si>
  <si>
    <t>1401/05/11</t>
  </si>
  <si>
    <t>1401/05/08</t>
  </si>
  <si>
    <t>1401/05/25</t>
  </si>
  <si>
    <t>3.1.3. درآمد حاصل از فروش سهام و اوراق</t>
  </si>
  <si>
    <t>برای ماه منتهی به1401/06/31</t>
  </si>
  <si>
    <t>1401/06/31</t>
  </si>
  <si>
    <t>پتروشیمی زاگرس</t>
  </si>
  <si>
    <t>شیر پاستوریزه پگاه فارس</t>
  </si>
  <si>
    <t>شیر پاستوریزه پگاه گلستان</t>
  </si>
  <si>
    <t>-93.73%</t>
  </si>
  <si>
    <t>-13.27%</t>
  </si>
  <si>
    <t>18.13%</t>
  </si>
  <si>
    <t>-1.87%</t>
  </si>
  <si>
    <t>-16.18%</t>
  </si>
  <si>
    <t>20.98%</t>
  </si>
  <si>
    <t>-16.65%</t>
  </si>
  <si>
    <t>12.86%</t>
  </si>
  <si>
    <t>2.25%</t>
  </si>
  <si>
    <t>4.41%</t>
  </si>
  <si>
    <t>-2.62%</t>
  </si>
  <si>
    <t>0.29%</t>
  </si>
  <si>
    <t>0.11%</t>
  </si>
  <si>
    <t>-5.70%</t>
  </si>
  <si>
    <t>0.88%</t>
  </si>
  <si>
    <t>5.58%</t>
  </si>
  <si>
    <t>-0.39%</t>
  </si>
  <si>
    <t>0.49%</t>
  </si>
  <si>
    <t>1.04%</t>
  </si>
  <si>
    <t>7.58%</t>
  </si>
  <si>
    <t>-28.89%</t>
  </si>
  <si>
    <t>8.74%</t>
  </si>
  <si>
    <t>9.02%</t>
  </si>
  <si>
    <t>-1.97%</t>
  </si>
  <si>
    <t>-4.84%</t>
  </si>
  <si>
    <t>5.92%</t>
  </si>
  <si>
    <t>-11.14%</t>
  </si>
  <si>
    <t>22.69%</t>
  </si>
  <si>
    <t>-0.83%</t>
  </si>
  <si>
    <t>3.38%</t>
  </si>
  <si>
    <t>11.23%</t>
  </si>
  <si>
    <t>4.73%</t>
  </si>
  <si>
    <t>25.92%</t>
  </si>
  <si>
    <t>33.48%</t>
  </si>
  <si>
    <t>-5.52%</t>
  </si>
  <si>
    <t>12.49%</t>
  </si>
  <si>
    <t>17.01%</t>
  </si>
  <si>
    <t>13.85%</t>
  </si>
  <si>
    <t>6.50%</t>
  </si>
  <si>
    <t>37.66%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</si>
</sst>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.##0"/>
    <numFmt numFmtId="166" formatCode="_(* #,##0.000_);_(* \(#,##0.00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1"/>
      <name val="Calibri"/>
      <family val="2"/>
    </font>
    <font>
      <sz val="14"/>
      <name val="B Zar"/>
      <charset val="178"/>
    </font>
    <font>
      <b/>
      <sz val="1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5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wrapText="1"/>
    </xf>
    <xf numFmtId="0" fontId="20" fillId="0" borderId="0" xfId="0" applyFont="1" applyAlignment="1">
      <alignment wrapText="1"/>
    </xf>
    <xf numFmtId="166" fontId="2" fillId="0" borderId="0" xfId="3" applyNumberFormat="1" applyFont="1" applyAlignment="1">
      <alignment horizontal="center" vertical="center"/>
    </xf>
    <xf numFmtId="166" fontId="14" fillId="0" borderId="0" xfId="3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582705</xdr:colOff>
      <xdr:row>53</xdr:row>
      <xdr:rowOff>179294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BDFE82-ADD0-2F4A-2E0D-FD4E9F822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403412" y="0"/>
          <a:ext cx="7844117" cy="10275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="85" zoomScaleNormal="100" zoomScaleSheetLayoutView="85" workbookViewId="0">
      <selection activeCell="G58" sqref="G58"/>
    </sheetView>
  </sheetViews>
  <sheetFormatPr defaultRowHeight="15" x14ac:dyDescent="0.25"/>
  <sheetData/>
  <pageMargins left="0.7" right="0.7" top="0.75" bottom="0.75" header="0.3" footer="0.3"/>
  <pageSetup paperSize="9" scale="73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69"/>
  <sheetViews>
    <sheetView rightToLeft="1" view="pageBreakPreview" topLeftCell="A40" zoomScale="60" zoomScaleNormal="85" workbookViewId="0">
      <selection activeCell="V67" sqref="V67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7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2:28" ht="30" x14ac:dyDescent="0.55000000000000004">
      <c r="B4" s="114" t="s">
        <v>209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13" t="s">
        <v>2</v>
      </c>
      <c r="D9" s="114" t="s">
        <v>58</v>
      </c>
      <c r="E9" s="114" t="s">
        <v>58</v>
      </c>
      <c r="F9" s="114" t="s">
        <v>58</v>
      </c>
      <c r="G9" s="114" t="s">
        <v>58</v>
      </c>
      <c r="H9" s="114" t="s">
        <v>58</v>
      </c>
      <c r="I9" s="114" t="s">
        <v>58</v>
      </c>
      <c r="J9" s="114" t="s">
        <v>58</v>
      </c>
      <c r="K9" s="114" t="s">
        <v>58</v>
      </c>
      <c r="L9" s="114" t="s">
        <v>58</v>
      </c>
      <c r="N9" s="114" t="s">
        <v>59</v>
      </c>
      <c r="O9" s="114" t="s">
        <v>59</v>
      </c>
      <c r="P9" s="114" t="s">
        <v>59</v>
      </c>
      <c r="Q9" s="114" t="s">
        <v>59</v>
      </c>
      <c r="R9" s="114" t="s">
        <v>59</v>
      </c>
      <c r="S9" s="114" t="s">
        <v>59</v>
      </c>
      <c r="T9" s="114" t="s">
        <v>59</v>
      </c>
      <c r="U9" s="114" t="s">
        <v>59</v>
      </c>
      <c r="V9" s="114" t="s">
        <v>59</v>
      </c>
    </row>
    <row r="10" spans="2:28" s="47" customFormat="1" ht="55.5" customHeight="1" x14ac:dyDescent="0.25">
      <c r="B10" s="129" t="s">
        <v>2</v>
      </c>
      <c r="D10" s="133" t="s">
        <v>79</v>
      </c>
      <c r="E10" s="48"/>
      <c r="F10" s="133" t="s">
        <v>80</v>
      </c>
      <c r="G10" s="48"/>
      <c r="H10" s="133" t="s">
        <v>81</v>
      </c>
      <c r="I10" s="48"/>
      <c r="J10" s="133" t="s">
        <v>46</v>
      </c>
      <c r="K10" s="48"/>
      <c r="L10" s="133" t="s">
        <v>82</v>
      </c>
      <c r="N10" s="133" t="s">
        <v>79</v>
      </c>
      <c r="O10" s="48"/>
      <c r="P10" s="133" t="s">
        <v>80</v>
      </c>
      <c r="Q10" s="48"/>
      <c r="R10" s="133" t="s">
        <v>81</v>
      </c>
      <c r="S10" s="48"/>
      <c r="T10" s="133" t="s">
        <v>46</v>
      </c>
      <c r="U10" s="48"/>
      <c r="V10" s="133" t="s">
        <v>82</v>
      </c>
    </row>
    <row r="11" spans="2:28" x14ac:dyDescent="0.55000000000000004">
      <c r="B11" s="4" t="s">
        <v>122</v>
      </c>
      <c r="D11" s="28">
        <v>0</v>
      </c>
      <c r="F11" s="28">
        <v>0</v>
      </c>
      <c r="H11" s="28">
        <v>8025996040</v>
      </c>
      <c r="J11" s="28">
        <v>8025996040</v>
      </c>
      <c r="L11" s="52" t="s">
        <v>214</v>
      </c>
      <c r="N11" s="28">
        <v>0</v>
      </c>
      <c r="P11" s="28">
        <v>0</v>
      </c>
      <c r="R11" s="28">
        <v>8025996040</v>
      </c>
      <c r="T11" s="28">
        <v>8025996040</v>
      </c>
      <c r="V11" s="52">
        <f>T11/'جمع درآمدها'!$D$12</f>
        <v>-1.2512656647697515</v>
      </c>
    </row>
    <row r="12" spans="2:28" x14ac:dyDescent="0.55000000000000004">
      <c r="B12" s="4" t="s">
        <v>175</v>
      </c>
      <c r="D12" s="28">
        <v>0</v>
      </c>
      <c r="F12" s="28">
        <v>-3219981231</v>
      </c>
      <c r="H12" s="28">
        <v>4356588023</v>
      </c>
      <c r="J12" s="28">
        <v>1136606792</v>
      </c>
      <c r="L12" s="52" t="s">
        <v>215</v>
      </c>
      <c r="N12" s="28">
        <v>56000000</v>
      </c>
      <c r="P12" s="28">
        <v>652685608</v>
      </c>
      <c r="R12" s="28">
        <v>4369654913</v>
      </c>
      <c r="T12" s="28">
        <v>5078340521</v>
      </c>
      <c r="V12" s="52">
        <f>T12/'جمع درآمدها'!$D$12</f>
        <v>-0.79172143821992613</v>
      </c>
    </row>
    <row r="13" spans="2:28" x14ac:dyDescent="0.55000000000000004">
      <c r="B13" s="4" t="s">
        <v>124</v>
      </c>
      <c r="D13" s="28">
        <v>0</v>
      </c>
      <c r="F13" s="28">
        <v>0</v>
      </c>
      <c r="H13" s="28">
        <v>0</v>
      </c>
      <c r="J13" s="28">
        <v>0</v>
      </c>
      <c r="L13" s="52" t="s">
        <v>169</v>
      </c>
      <c r="N13" s="28">
        <v>1837381290</v>
      </c>
      <c r="P13" s="28">
        <v>0</v>
      </c>
      <c r="R13" s="28">
        <v>2754320829</v>
      </c>
      <c r="T13" s="28">
        <v>4591702119</v>
      </c>
      <c r="V13" s="52">
        <f>T13/'جمع درآمدها'!$D$12</f>
        <v>-0.71585373026862498</v>
      </c>
    </row>
    <row r="14" spans="2:28" x14ac:dyDescent="0.55000000000000004">
      <c r="B14" s="4" t="s">
        <v>72</v>
      </c>
      <c r="D14" s="28">
        <v>0</v>
      </c>
      <c r="F14" s="28">
        <v>0</v>
      </c>
      <c r="H14" s="28">
        <v>0</v>
      </c>
      <c r="J14" s="28">
        <v>0</v>
      </c>
      <c r="L14" s="52" t="s">
        <v>169</v>
      </c>
      <c r="N14" s="28">
        <v>0</v>
      </c>
      <c r="P14" s="28">
        <v>0</v>
      </c>
      <c r="R14" s="28">
        <v>3787830114</v>
      </c>
      <c r="T14" s="28">
        <v>3787830114</v>
      </c>
      <c r="V14" s="52">
        <f>T14/'جمع درآمدها'!$D$12</f>
        <v>-0.59052879443348116</v>
      </c>
    </row>
    <row r="15" spans="2:28" x14ac:dyDescent="0.55000000000000004">
      <c r="B15" s="4" t="s">
        <v>123</v>
      </c>
      <c r="D15" s="28">
        <v>0</v>
      </c>
      <c r="F15" s="28">
        <v>0</v>
      </c>
      <c r="H15" s="28">
        <v>0</v>
      </c>
      <c r="J15" s="28">
        <v>0</v>
      </c>
      <c r="L15" s="52" t="s">
        <v>169</v>
      </c>
      <c r="N15" s="28">
        <v>0</v>
      </c>
      <c r="P15" s="28">
        <v>0</v>
      </c>
      <c r="R15" s="28">
        <v>3583100440</v>
      </c>
      <c r="T15" s="28">
        <v>3583100440</v>
      </c>
      <c r="V15" s="52">
        <f>T15/'جمع درآمدها'!$D$12</f>
        <v>-0.55861110965529326</v>
      </c>
    </row>
    <row r="16" spans="2:28" x14ac:dyDescent="0.55000000000000004">
      <c r="B16" s="4" t="s">
        <v>139</v>
      </c>
      <c r="D16" s="28">
        <v>0</v>
      </c>
      <c r="F16" s="28">
        <v>-1551989767</v>
      </c>
      <c r="H16" s="28">
        <v>0</v>
      </c>
      <c r="J16" s="28">
        <v>-1551989767</v>
      </c>
      <c r="L16" s="52" t="s">
        <v>216</v>
      </c>
      <c r="N16" s="28">
        <v>1243390124</v>
      </c>
      <c r="P16" s="28">
        <v>1090505171</v>
      </c>
      <c r="R16" s="28">
        <v>66451578</v>
      </c>
      <c r="T16" s="28">
        <v>2400346873</v>
      </c>
      <c r="V16" s="52">
        <f>T16/'جمع درآمدها'!$D$12</f>
        <v>-0.37421793018008259</v>
      </c>
    </row>
    <row r="17" spans="2:22" x14ac:dyDescent="0.55000000000000004">
      <c r="B17" s="4" t="s">
        <v>193</v>
      </c>
      <c r="D17" s="28">
        <v>0</v>
      </c>
      <c r="F17" s="28">
        <v>159900267</v>
      </c>
      <c r="H17" s="28">
        <v>0</v>
      </c>
      <c r="J17" s="28">
        <v>159900267</v>
      </c>
      <c r="L17" s="52" t="s">
        <v>217</v>
      </c>
      <c r="N17" s="28">
        <v>0</v>
      </c>
      <c r="P17" s="28">
        <v>1990349311</v>
      </c>
      <c r="R17" s="28">
        <v>0</v>
      </c>
      <c r="T17" s="28">
        <v>1990349311</v>
      </c>
      <c r="V17" s="52">
        <f>T17/'جمع درآمدها'!$D$12</f>
        <v>-0.31029865219724578</v>
      </c>
    </row>
    <row r="18" spans="2:22" x14ac:dyDescent="0.55000000000000004">
      <c r="B18" s="4" t="s">
        <v>181</v>
      </c>
      <c r="D18" s="28">
        <v>0</v>
      </c>
      <c r="F18" s="28">
        <v>0</v>
      </c>
      <c r="H18" s="28">
        <v>1385623109</v>
      </c>
      <c r="J18" s="28">
        <v>1385623109</v>
      </c>
      <c r="L18" s="52" t="s">
        <v>218</v>
      </c>
      <c r="N18" s="28">
        <v>0</v>
      </c>
      <c r="P18" s="28">
        <v>0</v>
      </c>
      <c r="R18" s="28">
        <v>1385623109</v>
      </c>
      <c r="T18" s="28">
        <v>1385623109</v>
      </c>
      <c r="V18" s="52">
        <f>T18/'جمع درآمدها'!$D$12</f>
        <v>-0.21602086668899168</v>
      </c>
    </row>
    <row r="19" spans="2:22" x14ac:dyDescent="0.55000000000000004">
      <c r="B19" s="4" t="s">
        <v>152</v>
      </c>
      <c r="D19" s="28">
        <v>0</v>
      </c>
      <c r="F19" s="28">
        <v>0</v>
      </c>
      <c r="H19" s="28">
        <v>0</v>
      </c>
      <c r="J19" s="28">
        <v>0</v>
      </c>
      <c r="L19" s="52" t="s">
        <v>169</v>
      </c>
      <c r="N19" s="28">
        <v>0</v>
      </c>
      <c r="P19" s="28">
        <v>0</v>
      </c>
      <c r="R19" s="28">
        <v>1383666823</v>
      </c>
      <c r="T19" s="28">
        <v>1383666823</v>
      </c>
      <c r="V19" s="52">
        <f>T19/'جمع درآمدها'!$D$12</f>
        <v>-0.21571587856165267</v>
      </c>
    </row>
    <row r="20" spans="2:22" x14ac:dyDescent="0.55000000000000004">
      <c r="B20" s="4" t="s">
        <v>16</v>
      </c>
      <c r="D20" s="28">
        <v>0</v>
      </c>
      <c r="F20" s="28">
        <v>0</v>
      </c>
      <c r="H20" s="28">
        <v>0</v>
      </c>
      <c r="J20" s="28">
        <v>0</v>
      </c>
      <c r="L20" s="52" t="s">
        <v>169</v>
      </c>
      <c r="N20" s="28">
        <v>1304908905</v>
      </c>
      <c r="P20" s="28">
        <v>0</v>
      </c>
      <c r="R20" s="28">
        <v>74893129</v>
      </c>
      <c r="T20" s="28">
        <v>1379802034</v>
      </c>
      <c r="V20" s="52">
        <f>T20/'جمع درآمدها'!$D$12</f>
        <v>-0.21511335175336885</v>
      </c>
    </row>
    <row r="21" spans="2:22" x14ac:dyDescent="0.55000000000000004">
      <c r="B21" s="4" t="s">
        <v>127</v>
      </c>
      <c r="D21" s="28">
        <v>0</v>
      </c>
      <c r="F21" s="28">
        <v>-1796252822</v>
      </c>
      <c r="H21" s="28">
        <v>0</v>
      </c>
      <c r="J21" s="28">
        <v>-1796252822</v>
      </c>
      <c r="L21" s="52" t="s">
        <v>219</v>
      </c>
      <c r="N21" s="28">
        <v>1259277000</v>
      </c>
      <c r="P21" s="28">
        <v>5793249</v>
      </c>
      <c r="R21" s="28">
        <v>0</v>
      </c>
      <c r="T21" s="28">
        <v>1265070249</v>
      </c>
      <c r="V21" s="52">
        <f>T21/'جمع درآمدها'!$D$12</f>
        <v>-0.19722648232149143</v>
      </c>
    </row>
    <row r="22" spans="2:22" x14ac:dyDescent="0.55000000000000004">
      <c r="B22" s="4" t="s">
        <v>120</v>
      </c>
      <c r="D22" s="28">
        <v>0</v>
      </c>
      <c r="F22" s="28">
        <v>0</v>
      </c>
      <c r="H22" s="28">
        <v>0</v>
      </c>
      <c r="J22" s="28">
        <v>0</v>
      </c>
      <c r="L22" s="52" t="s">
        <v>169</v>
      </c>
      <c r="N22" s="28">
        <v>0</v>
      </c>
      <c r="P22" s="28">
        <v>0</v>
      </c>
      <c r="R22" s="28">
        <v>1234253561</v>
      </c>
      <c r="T22" s="28">
        <v>1234253561</v>
      </c>
      <c r="V22" s="52">
        <f>T22/'جمع درآمدها'!$D$12</f>
        <v>-0.19242211119993252</v>
      </c>
    </row>
    <row r="23" spans="2:22" x14ac:dyDescent="0.55000000000000004">
      <c r="B23" s="4" t="s">
        <v>165</v>
      </c>
      <c r="D23" s="28">
        <v>0</v>
      </c>
      <c r="F23" s="28">
        <v>1425394757</v>
      </c>
      <c r="H23" s="28">
        <v>0</v>
      </c>
      <c r="J23" s="28">
        <v>1425394757</v>
      </c>
      <c r="L23" s="52" t="s">
        <v>220</v>
      </c>
      <c r="N23" s="28">
        <v>0</v>
      </c>
      <c r="P23" s="28">
        <v>1211566626</v>
      </c>
      <c r="R23" s="28">
        <v>0</v>
      </c>
      <c r="T23" s="28">
        <v>1211566626</v>
      </c>
      <c r="V23" s="52">
        <f>T23/'جمع درآمدها'!$D$12</f>
        <v>-0.1888851816197426</v>
      </c>
    </row>
    <row r="24" spans="2:22" x14ac:dyDescent="0.55000000000000004">
      <c r="B24" s="4" t="s">
        <v>78</v>
      </c>
      <c r="D24" s="28">
        <v>0</v>
      </c>
      <c r="F24" s="28">
        <v>0</v>
      </c>
      <c r="H24" s="28">
        <v>0</v>
      </c>
      <c r="J24" s="28">
        <v>0</v>
      </c>
      <c r="L24" s="52" t="s">
        <v>169</v>
      </c>
      <c r="N24" s="28">
        <v>0</v>
      </c>
      <c r="P24" s="28">
        <v>0</v>
      </c>
      <c r="R24" s="28">
        <v>1190522704</v>
      </c>
      <c r="T24" s="28">
        <v>1190522704</v>
      </c>
      <c r="V24" s="52">
        <f>T24/'جمع درآمدها'!$D$12</f>
        <v>-0.1856044004033725</v>
      </c>
    </row>
    <row r="25" spans="2:22" x14ac:dyDescent="0.55000000000000004">
      <c r="B25" s="4" t="s">
        <v>137</v>
      </c>
      <c r="D25" s="28">
        <v>0</v>
      </c>
      <c r="F25" s="28">
        <v>-1100768901</v>
      </c>
      <c r="H25" s="28">
        <v>0</v>
      </c>
      <c r="J25" s="28">
        <v>-1100768901</v>
      </c>
      <c r="L25" s="52" t="s">
        <v>221</v>
      </c>
      <c r="N25" s="28">
        <v>913990465</v>
      </c>
      <c r="P25" s="28">
        <v>161479876</v>
      </c>
      <c r="R25" s="28">
        <v>0</v>
      </c>
      <c r="T25" s="28">
        <v>1075470341</v>
      </c>
      <c r="V25" s="52">
        <f>T25/'جمع درآمدها'!$D$12</f>
        <v>-0.16766755234675101</v>
      </c>
    </row>
    <row r="26" spans="2:22" x14ac:dyDescent="0.55000000000000004">
      <c r="B26" s="4" t="s">
        <v>14</v>
      </c>
      <c r="D26" s="28">
        <v>0</v>
      </c>
      <c r="F26" s="28">
        <v>-192328794</v>
      </c>
      <c r="H26" s="28">
        <v>0</v>
      </c>
      <c r="J26" s="28">
        <v>-192328794</v>
      </c>
      <c r="L26" s="52" t="s">
        <v>222</v>
      </c>
      <c r="N26" s="28">
        <v>1825684987</v>
      </c>
      <c r="P26" s="28">
        <v>-838004031</v>
      </c>
      <c r="R26" s="28">
        <v>0</v>
      </c>
      <c r="T26" s="28">
        <v>987680956</v>
      </c>
      <c r="V26" s="52">
        <f>T26/'جمع درآمدها'!$D$12</f>
        <v>-0.1539810463188023</v>
      </c>
    </row>
    <row r="27" spans="2:22" x14ac:dyDescent="0.55000000000000004">
      <c r="B27" s="4" t="s">
        <v>179</v>
      </c>
      <c r="D27" s="28">
        <v>0</v>
      </c>
      <c r="F27" s="28">
        <v>-377689297</v>
      </c>
      <c r="H27" s="28">
        <v>0</v>
      </c>
      <c r="J27" s="28">
        <v>-377689297</v>
      </c>
      <c r="L27" s="52" t="s">
        <v>223</v>
      </c>
      <c r="N27" s="28">
        <v>0</v>
      </c>
      <c r="P27" s="28">
        <v>757016967</v>
      </c>
      <c r="R27" s="28">
        <v>0</v>
      </c>
      <c r="T27" s="28">
        <v>757016967</v>
      </c>
      <c r="V27" s="52">
        <f>T27/'جمع درآمدها'!$D$12</f>
        <v>-0.11802016020621363</v>
      </c>
    </row>
    <row r="28" spans="2:22" x14ac:dyDescent="0.55000000000000004">
      <c r="B28" s="4" t="s">
        <v>129</v>
      </c>
      <c r="D28" s="28">
        <v>0</v>
      </c>
      <c r="F28" s="28">
        <v>0</v>
      </c>
      <c r="H28" s="28">
        <v>0</v>
      </c>
      <c r="J28" s="28">
        <v>0</v>
      </c>
      <c r="L28" s="52" t="s">
        <v>169</v>
      </c>
      <c r="N28" s="28">
        <v>0</v>
      </c>
      <c r="P28" s="28">
        <v>0</v>
      </c>
      <c r="R28" s="28">
        <v>180312345</v>
      </c>
      <c r="T28" s="28">
        <v>180312345</v>
      </c>
      <c r="V28" s="52">
        <f>T28/'جمع درآمدها'!$D$12</f>
        <v>-2.8110983996027215E-2</v>
      </c>
    </row>
    <row r="29" spans="2:22" x14ac:dyDescent="0.55000000000000004">
      <c r="B29" s="4" t="s">
        <v>133</v>
      </c>
      <c r="D29" s="28">
        <v>0</v>
      </c>
      <c r="F29" s="28">
        <v>0</v>
      </c>
      <c r="H29" s="28">
        <v>0</v>
      </c>
      <c r="J29" s="28">
        <v>0</v>
      </c>
      <c r="L29" s="52" t="s">
        <v>169</v>
      </c>
      <c r="N29" s="28">
        <v>0</v>
      </c>
      <c r="P29" s="28">
        <v>0</v>
      </c>
      <c r="R29" s="28">
        <v>143618477</v>
      </c>
      <c r="T29" s="28">
        <v>143618477</v>
      </c>
      <c r="V29" s="52">
        <f>T29/'جمع درآمدها'!$D$12</f>
        <v>-2.2390351079294112E-2</v>
      </c>
    </row>
    <row r="30" spans="2:22" x14ac:dyDescent="0.55000000000000004">
      <c r="B30" s="4" t="s">
        <v>200</v>
      </c>
      <c r="D30" s="28">
        <v>0</v>
      </c>
      <c r="F30" s="28">
        <v>224317571</v>
      </c>
      <c r="H30" s="28">
        <v>0</v>
      </c>
      <c r="J30" s="28">
        <v>224317571</v>
      </c>
      <c r="L30" s="52" t="s">
        <v>224</v>
      </c>
      <c r="N30" s="28">
        <v>0</v>
      </c>
      <c r="P30" s="28">
        <v>101716132</v>
      </c>
      <c r="R30" s="28">
        <v>0</v>
      </c>
      <c r="T30" s="28">
        <v>101716132</v>
      </c>
      <c r="V30" s="52">
        <f>T30/'جمع درآمدها'!$D$12</f>
        <v>-1.5857708238389289E-2</v>
      </c>
    </row>
    <row r="31" spans="2:22" x14ac:dyDescent="0.55000000000000004">
      <c r="B31" s="4" t="s">
        <v>126</v>
      </c>
      <c r="D31" s="28">
        <v>0</v>
      </c>
      <c r="F31" s="28">
        <v>0</v>
      </c>
      <c r="H31" s="28">
        <v>-25241531</v>
      </c>
      <c r="J31" s="28">
        <v>-25241531</v>
      </c>
      <c r="L31" s="52" t="s">
        <v>225</v>
      </c>
      <c r="N31" s="28">
        <v>0</v>
      </c>
      <c r="P31" s="28">
        <v>0</v>
      </c>
      <c r="R31" s="28">
        <v>51705842</v>
      </c>
      <c r="T31" s="28">
        <v>51705842</v>
      </c>
      <c r="V31" s="52">
        <f>T31/'جمع درآمدها'!$D$12</f>
        <v>-8.0610237583184433E-3</v>
      </c>
    </row>
    <row r="32" spans="2:22" x14ac:dyDescent="0.55000000000000004">
      <c r="B32" s="4" t="s">
        <v>140</v>
      </c>
      <c r="D32" s="28">
        <v>0</v>
      </c>
      <c r="F32" s="28">
        <v>0</v>
      </c>
      <c r="H32" s="28">
        <v>0</v>
      </c>
      <c r="J32" s="28">
        <v>0</v>
      </c>
      <c r="L32" s="52" t="s">
        <v>169</v>
      </c>
      <c r="N32" s="28">
        <v>0</v>
      </c>
      <c r="P32" s="28">
        <v>0</v>
      </c>
      <c r="R32" s="28">
        <v>39842440</v>
      </c>
      <c r="T32" s="28">
        <v>39842440</v>
      </c>
      <c r="V32" s="52">
        <f>T32/'جمع درآمدها'!$D$12</f>
        <v>-6.2115003451520441E-3</v>
      </c>
    </row>
    <row r="33" spans="2:22" x14ac:dyDescent="0.55000000000000004">
      <c r="B33" s="4" t="s">
        <v>132</v>
      </c>
      <c r="D33" s="28">
        <v>0</v>
      </c>
      <c r="F33" s="28">
        <v>0</v>
      </c>
      <c r="H33" s="28">
        <v>0</v>
      </c>
      <c r="J33" s="28">
        <v>0</v>
      </c>
      <c r="L33" s="52" t="s">
        <v>169</v>
      </c>
      <c r="N33" s="28">
        <v>0</v>
      </c>
      <c r="P33" s="28">
        <v>0</v>
      </c>
      <c r="R33" s="28">
        <v>9481255</v>
      </c>
      <c r="T33" s="28">
        <v>9481255</v>
      </c>
      <c r="V33" s="52">
        <f>T33/'جمع درآمدها'!$D$12</f>
        <v>-1.4781428723987424E-3</v>
      </c>
    </row>
    <row r="34" spans="2:22" x14ac:dyDescent="0.55000000000000004">
      <c r="B34" s="4" t="s">
        <v>168</v>
      </c>
      <c r="D34" s="28">
        <v>0</v>
      </c>
      <c r="F34" s="28">
        <v>0</v>
      </c>
      <c r="H34" s="28">
        <v>0</v>
      </c>
      <c r="J34" s="28">
        <v>0</v>
      </c>
      <c r="L34" s="52" t="s">
        <v>169</v>
      </c>
      <c r="N34" s="28">
        <v>0</v>
      </c>
      <c r="P34" s="28">
        <v>0</v>
      </c>
      <c r="R34" s="28">
        <v>-18606627</v>
      </c>
      <c r="T34" s="28">
        <v>-18606627</v>
      </c>
      <c r="V34" s="52">
        <f>T34/'جمع درآمدها'!$D$12</f>
        <v>2.900803013887085E-3</v>
      </c>
    </row>
    <row r="35" spans="2:22" x14ac:dyDescent="0.55000000000000004">
      <c r="B35" s="4" t="s">
        <v>15</v>
      </c>
      <c r="D35" s="28">
        <v>0</v>
      </c>
      <c r="F35" s="28">
        <v>-9462791</v>
      </c>
      <c r="H35" s="28">
        <v>0</v>
      </c>
      <c r="J35" s="28">
        <v>-9462791</v>
      </c>
      <c r="L35" s="52" t="s">
        <v>226</v>
      </c>
      <c r="N35" s="28">
        <v>0</v>
      </c>
      <c r="P35" s="28">
        <v>-22099741</v>
      </c>
      <c r="R35" s="28">
        <v>-608102</v>
      </c>
      <c r="T35" s="28">
        <v>-22707843</v>
      </c>
      <c r="V35" s="52">
        <f>T35/'جمع درآمدها'!$D$12</f>
        <v>3.5401891709483263E-3</v>
      </c>
    </row>
    <row r="36" spans="2:22" x14ac:dyDescent="0.55000000000000004">
      <c r="B36" s="4" t="s">
        <v>121</v>
      </c>
      <c r="D36" s="28">
        <v>0</v>
      </c>
      <c r="F36" s="28">
        <v>0</v>
      </c>
      <c r="H36" s="28">
        <v>0</v>
      </c>
      <c r="J36" s="28">
        <v>0</v>
      </c>
      <c r="L36" s="52" t="s">
        <v>169</v>
      </c>
      <c r="N36" s="28">
        <v>216620922</v>
      </c>
      <c r="P36" s="28">
        <v>0</v>
      </c>
      <c r="R36" s="28">
        <v>-272930491</v>
      </c>
      <c r="T36" s="28">
        <v>-56309569</v>
      </c>
      <c r="V36" s="52">
        <f>T36/'جمع درآمدها'!$D$12</f>
        <v>8.7787521868355166E-3</v>
      </c>
    </row>
    <row r="37" spans="2:22" x14ac:dyDescent="0.55000000000000004">
      <c r="B37" s="4" t="s">
        <v>164</v>
      </c>
      <c r="D37" s="28">
        <v>0</v>
      </c>
      <c r="F37" s="28">
        <v>488366824</v>
      </c>
      <c r="H37" s="28">
        <v>0</v>
      </c>
      <c r="J37" s="28">
        <v>488366824</v>
      </c>
      <c r="L37" s="52" t="s">
        <v>227</v>
      </c>
      <c r="N37" s="28">
        <v>0</v>
      </c>
      <c r="P37" s="28">
        <v>-67896027</v>
      </c>
      <c r="R37" s="28">
        <v>0</v>
      </c>
      <c r="T37" s="28">
        <v>-67896027</v>
      </c>
      <c r="V37" s="52">
        <f>T37/'جمع درآمدها'!$D$12</f>
        <v>1.0585099585892644E-2</v>
      </c>
    </row>
    <row r="38" spans="2:22" x14ac:dyDescent="0.55000000000000004">
      <c r="B38" s="4" t="s">
        <v>212</v>
      </c>
      <c r="D38" s="28">
        <v>0</v>
      </c>
      <c r="F38" s="28">
        <v>-75258663</v>
      </c>
      <c r="H38" s="28">
        <v>0</v>
      </c>
      <c r="J38" s="28">
        <v>-75258663</v>
      </c>
      <c r="L38" s="52" t="s">
        <v>228</v>
      </c>
      <c r="N38" s="28">
        <v>0</v>
      </c>
      <c r="P38" s="28">
        <v>-75258663</v>
      </c>
      <c r="R38" s="28">
        <v>0</v>
      </c>
      <c r="T38" s="28">
        <v>-75258663</v>
      </c>
      <c r="V38" s="52">
        <f>T38/'جمع درآمدها'!$D$12</f>
        <v>1.1732946355699636E-2</v>
      </c>
    </row>
    <row r="39" spans="2:22" x14ac:dyDescent="0.55000000000000004">
      <c r="B39" s="4" t="s">
        <v>182</v>
      </c>
      <c r="D39" s="28">
        <v>0</v>
      </c>
      <c r="F39" s="28">
        <v>-477818442</v>
      </c>
      <c r="H39" s="28">
        <v>0</v>
      </c>
      <c r="J39" s="28">
        <v>-477818442</v>
      </c>
      <c r="L39" s="52" t="s">
        <v>229</v>
      </c>
      <c r="N39" s="28">
        <v>0</v>
      </c>
      <c r="P39" s="28">
        <v>-552028524</v>
      </c>
      <c r="R39" s="28">
        <v>400529478</v>
      </c>
      <c r="T39" s="28">
        <v>-151499046</v>
      </c>
      <c r="V39" s="52">
        <f>T39/'جمع درآمدها'!$D$12</f>
        <v>2.3618944435110034E-2</v>
      </c>
    </row>
    <row r="40" spans="2:22" x14ac:dyDescent="0.55000000000000004">
      <c r="B40" s="4" t="s">
        <v>199</v>
      </c>
      <c r="D40" s="28">
        <v>0</v>
      </c>
      <c r="F40" s="28">
        <v>33217274</v>
      </c>
      <c r="H40" s="28">
        <v>0</v>
      </c>
      <c r="J40" s="28">
        <v>33217274</v>
      </c>
      <c r="L40" s="52" t="s">
        <v>230</v>
      </c>
      <c r="N40" s="28">
        <v>0</v>
      </c>
      <c r="P40" s="28">
        <v>-211179944</v>
      </c>
      <c r="R40" s="28">
        <v>0</v>
      </c>
      <c r="T40" s="28">
        <v>-211179944</v>
      </c>
      <c r="V40" s="52">
        <f>T40/'جمع درآمدها'!$D$12</f>
        <v>3.2923292224200866E-2</v>
      </c>
    </row>
    <row r="41" spans="2:22" x14ac:dyDescent="0.55000000000000004">
      <c r="B41" s="4" t="s">
        <v>196</v>
      </c>
      <c r="D41" s="28">
        <v>0</v>
      </c>
      <c r="F41" s="28">
        <v>-41653974</v>
      </c>
      <c r="H41" s="28">
        <v>0</v>
      </c>
      <c r="J41" s="28">
        <v>-41653974</v>
      </c>
      <c r="L41" s="52" t="s">
        <v>231</v>
      </c>
      <c r="N41" s="28">
        <v>0</v>
      </c>
      <c r="P41" s="28">
        <v>-304828793</v>
      </c>
      <c r="R41" s="28">
        <v>0</v>
      </c>
      <c r="T41" s="28">
        <v>-304828793</v>
      </c>
      <c r="V41" s="52">
        <f>T41/'جمع درآمدها'!$D$12</f>
        <v>4.7523298094488721E-2</v>
      </c>
    </row>
    <row r="42" spans="2:22" x14ac:dyDescent="0.55000000000000004">
      <c r="B42" s="4" t="s">
        <v>128</v>
      </c>
      <c r="D42" s="28">
        <v>0</v>
      </c>
      <c r="F42" s="28">
        <v>0</v>
      </c>
      <c r="H42" s="28">
        <v>-89330696</v>
      </c>
      <c r="J42" s="28">
        <v>-89330696</v>
      </c>
      <c r="L42" s="52" t="s">
        <v>232</v>
      </c>
      <c r="N42" s="28">
        <v>0</v>
      </c>
      <c r="P42" s="28">
        <v>0</v>
      </c>
      <c r="R42" s="28">
        <v>-364258265</v>
      </c>
      <c r="T42" s="28">
        <v>-364258265</v>
      </c>
      <c r="V42" s="52">
        <f>T42/'جمع درآمدها'!$D$12</f>
        <v>5.6788448166627967E-2</v>
      </c>
    </row>
    <row r="43" spans="2:22" x14ac:dyDescent="0.55000000000000004">
      <c r="B43" s="4" t="s">
        <v>153</v>
      </c>
      <c r="D43" s="28">
        <v>0</v>
      </c>
      <c r="F43" s="28">
        <v>0</v>
      </c>
      <c r="H43" s="28">
        <v>-649044975</v>
      </c>
      <c r="J43" s="28">
        <v>-649044975</v>
      </c>
      <c r="L43" s="52" t="s">
        <v>233</v>
      </c>
      <c r="N43" s="28">
        <v>131742428</v>
      </c>
      <c r="P43" s="28">
        <v>0</v>
      </c>
      <c r="R43" s="28">
        <v>-649044975</v>
      </c>
      <c r="T43" s="28">
        <v>-517302547</v>
      </c>
      <c r="V43" s="52">
        <f>T43/'جمع درآمدها'!$D$12</f>
        <v>8.0648297374320749E-2</v>
      </c>
    </row>
    <row r="44" spans="2:22" x14ac:dyDescent="0.55000000000000004">
      <c r="B44" s="4" t="s">
        <v>149</v>
      </c>
      <c r="D44" s="28">
        <v>0</v>
      </c>
      <c r="F44" s="28">
        <v>2473603961</v>
      </c>
      <c r="H44" s="28">
        <v>0</v>
      </c>
      <c r="J44" s="28">
        <v>2473603961</v>
      </c>
      <c r="L44" s="52" t="s">
        <v>234</v>
      </c>
      <c r="N44" s="28">
        <v>2502300000</v>
      </c>
      <c r="P44" s="28">
        <v>-3222374689</v>
      </c>
      <c r="R44" s="28">
        <v>0</v>
      </c>
      <c r="T44" s="28">
        <v>-720074689</v>
      </c>
      <c r="V44" s="52">
        <f>T44/'جمع درآمدها'!$D$12</f>
        <v>0.11226079977176978</v>
      </c>
    </row>
    <row r="45" spans="2:22" x14ac:dyDescent="0.55000000000000004">
      <c r="B45" s="4" t="s">
        <v>213</v>
      </c>
      <c r="D45" s="28">
        <v>0</v>
      </c>
      <c r="F45" s="28">
        <v>-748662056</v>
      </c>
      <c r="H45" s="28">
        <v>0</v>
      </c>
      <c r="J45" s="28">
        <v>-748662056</v>
      </c>
      <c r="L45" s="52" t="s">
        <v>235</v>
      </c>
      <c r="N45" s="28">
        <v>0</v>
      </c>
      <c r="P45" s="28">
        <v>-748662056</v>
      </c>
      <c r="R45" s="28">
        <v>0</v>
      </c>
      <c r="T45" s="28">
        <v>-748662056</v>
      </c>
      <c r="V45" s="52">
        <f>T45/'جمع درآمدها'!$D$12</f>
        <v>0.11671761617125455</v>
      </c>
    </row>
    <row r="46" spans="2:22" x14ac:dyDescent="0.55000000000000004">
      <c r="B46" s="4" t="s">
        <v>201</v>
      </c>
      <c r="D46" s="28">
        <v>0</v>
      </c>
      <c r="F46" s="28">
        <v>-772549716</v>
      </c>
      <c r="H46" s="28">
        <v>0</v>
      </c>
      <c r="J46" s="28">
        <v>-772549716</v>
      </c>
      <c r="L46" s="52" t="s">
        <v>236</v>
      </c>
      <c r="N46" s="28">
        <v>0</v>
      </c>
      <c r="P46" s="28">
        <v>-889204331</v>
      </c>
      <c r="R46" s="28">
        <v>0</v>
      </c>
      <c r="T46" s="28">
        <v>-889204331</v>
      </c>
      <c r="V46" s="52">
        <f>T46/'جمع درآمدها'!$D$12</f>
        <v>0.13862838242128728</v>
      </c>
    </row>
    <row r="47" spans="2:22" x14ac:dyDescent="0.55000000000000004">
      <c r="B47" s="4" t="s">
        <v>19</v>
      </c>
      <c r="D47" s="28">
        <v>0</v>
      </c>
      <c r="F47" s="28">
        <v>168531237</v>
      </c>
      <c r="H47" s="28">
        <v>0</v>
      </c>
      <c r="J47" s="28">
        <v>168531237</v>
      </c>
      <c r="L47" s="52" t="s">
        <v>237</v>
      </c>
      <c r="N47" s="28">
        <v>648516216</v>
      </c>
      <c r="P47" s="28">
        <v>-1541347930</v>
      </c>
      <c r="R47" s="28">
        <v>0</v>
      </c>
      <c r="T47" s="28">
        <v>-892831714</v>
      </c>
      <c r="V47" s="52">
        <f>T47/'جمع درآمدها'!$D$12</f>
        <v>0.13919389725312234</v>
      </c>
    </row>
    <row r="48" spans="2:22" x14ac:dyDescent="0.55000000000000004">
      <c r="B48" s="4" t="s">
        <v>202</v>
      </c>
      <c r="D48" s="28">
        <v>0</v>
      </c>
      <c r="F48" s="28">
        <v>414777303</v>
      </c>
      <c r="H48" s="28">
        <v>0</v>
      </c>
      <c r="J48" s="28">
        <v>414777303</v>
      </c>
      <c r="L48" s="52" t="s">
        <v>238</v>
      </c>
      <c r="N48" s="28">
        <v>0</v>
      </c>
      <c r="P48" s="28">
        <v>-899333938</v>
      </c>
      <c r="R48" s="28">
        <v>0</v>
      </c>
      <c r="T48" s="28">
        <v>-899333938</v>
      </c>
      <c r="V48" s="52">
        <f>T48/'جمع درآمدها'!$D$12</f>
        <v>0.14020760441112409</v>
      </c>
    </row>
    <row r="49" spans="2:22" x14ac:dyDescent="0.55000000000000004">
      <c r="B49" s="4" t="s">
        <v>197</v>
      </c>
      <c r="D49" s="28">
        <v>0</v>
      </c>
      <c r="F49" s="28">
        <v>-506629321</v>
      </c>
      <c r="H49" s="28">
        <v>0</v>
      </c>
      <c r="J49" s="28">
        <v>-506629321</v>
      </c>
      <c r="L49" s="52" t="s">
        <v>239</v>
      </c>
      <c r="N49" s="28">
        <v>0</v>
      </c>
      <c r="P49" s="28">
        <v>-1488822680</v>
      </c>
      <c r="R49" s="28">
        <v>0</v>
      </c>
      <c r="T49" s="28">
        <v>-1488822680</v>
      </c>
      <c r="V49" s="52">
        <f>T49/'جمع درآمدها'!$D$12</f>
        <v>0.23210984544847635</v>
      </c>
    </row>
    <row r="50" spans="2:22" x14ac:dyDescent="0.55000000000000004">
      <c r="B50" s="4" t="s">
        <v>138</v>
      </c>
      <c r="D50" s="28">
        <v>0</v>
      </c>
      <c r="F50" s="28">
        <v>0</v>
      </c>
      <c r="H50" s="28">
        <v>0</v>
      </c>
      <c r="J50" s="28">
        <v>0</v>
      </c>
      <c r="L50" s="52" t="s">
        <v>169</v>
      </c>
      <c r="N50" s="28">
        <v>1752300000</v>
      </c>
      <c r="P50" s="28">
        <v>0</v>
      </c>
      <c r="R50" s="28">
        <v>-3498339083</v>
      </c>
      <c r="T50" s="28">
        <v>-1746039083</v>
      </c>
      <c r="V50" s="52">
        <f>T50/'جمع درآمدها'!$D$12</f>
        <v>0.27221029552164627</v>
      </c>
    </row>
    <row r="51" spans="2:22" x14ac:dyDescent="0.55000000000000004">
      <c r="B51" s="4" t="s">
        <v>150</v>
      </c>
      <c r="D51" s="28">
        <v>0</v>
      </c>
      <c r="F51" s="28">
        <v>953850618</v>
      </c>
      <c r="H51" s="28">
        <v>0</v>
      </c>
      <c r="J51" s="28">
        <v>953850618</v>
      </c>
      <c r="L51" s="52" t="s">
        <v>240</v>
      </c>
      <c r="N51" s="28">
        <v>937500000</v>
      </c>
      <c r="P51" s="28">
        <v>-2799844826</v>
      </c>
      <c r="R51" s="28">
        <v>0</v>
      </c>
      <c r="T51" s="28">
        <v>-1862344826</v>
      </c>
      <c r="V51" s="52">
        <f>T51/'جمع درآمدها'!$D$12</f>
        <v>0.29034254753200667</v>
      </c>
    </row>
    <row r="52" spans="2:22" x14ac:dyDescent="0.55000000000000004">
      <c r="B52" s="4" t="s">
        <v>167</v>
      </c>
      <c r="D52" s="28">
        <v>0</v>
      </c>
      <c r="F52" s="28">
        <v>0</v>
      </c>
      <c r="H52" s="28">
        <v>0</v>
      </c>
      <c r="J52" s="28">
        <v>0</v>
      </c>
      <c r="L52" s="52" t="s">
        <v>169</v>
      </c>
      <c r="N52" s="28">
        <v>2762326158</v>
      </c>
      <c r="P52" s="28">
        <v>0</v>
      </c>
      <c r="R52" s="28">
        <v>-4697960556</v>
      </c>
      <c r="T52" s="28">
        <v>-1935634398</v>
      </c>
      <c r="V52" s="52">
        <f>T52/'جمع درآمدها'!$D$12</f>
        <v>0.30176850944031464</v>
      </c>
    </row>
    <row r="53" spans="2:22" x14ac:dyDescent="0.55000000000000004">
      <c r="B53" s="4" t="s">
        <v>211</v>
      </c>
      <c r="D53" s="28">
        <v>0</v>
      </c>
      <c r="F53" s="28">
        <v>-1942971241</v>
      </c>
      <c r="H53" s="28">
        <v>0</v>
      </c>
      <c r="J53" s="28">
        <v>-1942971241</v>
      </c>
      <c r="L53" s="52" t="s">
        <v>241</v>
      </c>
      <c r="N53" s="28">
        <v>0</v>
      </c>
      <c r="P53" s="28">
        <v>-1942971241</v>
      </c>
      <c r="R53" s="28">
        <v>0</v>
      </c>
      <c r="T53" s="28">
        <v>-1942971241</v>
      </c>
      <c r="V53" s="52">
        <f>T53/'جمع درآمدها'!$D$12</f>
        <v>0.30291233504002257</v>
      </c>
    </row>
    <row r="54" spans="2:22" x14ac:dyDescent="0.55000000000000004">
      <c r="B54" s="4" t="s">
        <v>130</v>
      </c>
      <c r="D54" s="28">
        <v>0</v>
      </c>
      <c r="F54" s="28">
        <v>70968013</v>
      </c>
      <c r="H54" s="28">
        <v>0</v>
      </c>
      <c r="J54" s="28">
        <v>70968013</v>
      </c>
      <c r="L54" s="52" t="s">
        <v>242</v>
      </c>
      <c r="N54" s="28">
        <v>182486788</v>
      </c>
      <c r="P54" s="28">
        <v>-3142632910</v>
      </c>
      <c r="R54" s="28">
        <v>976919899</v>
      </c>
      <c r="T54" s="28">
        <v>-1983226223</v>
      </c>
      <c r="V54" s="52">
        <f>T54/'جمع درآمدها'!$D$12</f>
        <v>0.30918815134512556</v>
      </c>
    </row>
    <row r="55" spans="2:22" x14ac:dyDescent="0.55000000000000004">
      <c r="B55" s="4" t="s">
        <v>154</v>
      </c>
      <c r="D55" s="28">
        <v>0</v>
      </c>
      <c r="F55" s="28">
        <v>-289806688</v>
      </c>
      <c r="H55" s="28">
        <v>0</v>
      </c>
      <c r="J55" s="28">
        <v>-289806688</v>
      </c>
      <c r="L55" s="52" t="s">
        <v>243</v>
      </c>
      <c r="N55" s="28">
        <v>962020596</v>
      </c>
      <c r="P55" s="28">
        <v>-3151577894</v>
      </c>
      <c r="R55" s="28">
        <v>0</v>
      </c>
      <c r="T55" s="28">
        <v>-2189557298</v>
      </c>
      <c r="V55" s="52">
        <f>T55/'جمع درآمدها'!$D$12</f>
        <v>0.34135549710954394</v>
      </c>
    </row>
    <row r="56" spans="2:22" x14ac:dyDescent="0.55000000000000004">
      <c r="B56" s="4" t="s">
        <v>180</v>
      </c>
      <c r="D56" s="28">
        <v>0</v>
      </c>
      <c r="F56" s="28">
        <v>-961689122</v>
      </c>
      <c r="H56" s="28">
        <v>0</v>
      </c>
      <c r="J56" s="28">
        <v>-961689122</v>
      </c>
      <c r="L56" s="52" t="s">
        <v>244</v>
      </c>
      <c r="N56" s="28">
        <v>0</v>
      </c>
      <c r="P56" s="28">
        <v>-2316748429</v>
      </c>
      <c r="R56" s="28">
        <v>0</v>
      </c>
      <c r="T56" s="28">
        <v>-2316748429</v>
      </c>
      <c r="V56" s="52">
        <f>T56/'جمع درآمدها'!$D$12</f>
        <v>0.36118479858070834</v>
      </c>
    </row>
    <row r="57" spans="2:22" x14ac:dyDescent="0.55000000000000004">
      <c r="B57" s="4" t="s">
        <v>166</v>
      </c>
      <c r="D57" s="28">
        <v>0</v>
      </c>
      <c r="F57" s="28">
        <v>-405067628</v>
      </c>
      <c r="H57" s="28">
        <v>0</v>
      </c>
      <c r="J57" s="28">
        <v>-405067628</v>
      </c>
      <c r="L57" s="52" t="s">
        <v>245</v>
      </c>
      <c r="N57" s="28">
        <v>357323431</v>
      </c>
      <c r="P57" s="28">
        <v>-2117959416</v>
      </c>
      <c r="R57" s="28">
        <v>-632615049</v>
      </c>
      <c r="T57" s="28">
        <v>-2393251034</v>
      </c>
      <c r="V57" s="52">
        <f>T57/'جمع درآمدها'!$D$12</f>
        <v>0.37311167749079843</v>
      </c>
    </row>
    <row r="58" spans="2:22" x14ac:dyDescent="0.55000000000000004">
      <c r="B58" s="4" t="s">
        <v>125</v>
      </c>
      <c r="D58" s="28">
        <v>0</v>
      </c>
      <c r="F58" s="28">
        <v>-2219210560</v>
      </c>
      <c r="H58" s="28">
        <v>0</v>
      </c>
      <c r="J58" s="28">
        <v>-2219210560</v>
      </c>
      <c r="L58" s="52" t="s">
        <v>246</v>
      </c>
      <c r="N58" s="28">
        <v>1676532410</v>
      </c>
      <c r="P58" s="28">
        <v>-3999254456</v>
      </c>
      <c r="R58" s="28">
        <v>-586519237</v>
      </c>
      <c r="T58" s="28">
        <v>-2909241283</v>
      </c>
      <c r="V58" s="52">
        <f>T58/'جمع درآمدها'!$D$12</f>
        <v>0.45355538550061386</v>
      </c>
    </row>
    <row r="59" spans="2:22" x14ac:dyDescent="0.55000000000000004">
      <c r="B59" s="4" t="s">
        <v>195</v>
      </c>
      <c r="D59" s="28">
        <v>0</v>
      </c>
      <c r="F59" s="28">
        <v>-2866603335</v>
      </c>
      <c r="H59" s="28">
        <v>0</v>
      </c>
      <c r="J59" s="28">
        <v>-2866603335</v>
      </c>
      <c r="L59" s="52" t="s">
        <v>247</v>
      </c>
      <c r="N59" s="28">
        <v>0</v>
      </c>
      <c r="P59" s="28">
        <v>-3282412103</v>
      </c>
      <c r="R59" s="28">
        <v>0</v>
      </c>
      <c r="T59" s="28">
        <v>-3282412103</v>
      </c>
      <c r="V59" s="52">
        <f>T59/'جمع درآمدها'!$D$12</f>
        <v>0.51173331529684796</v>
      </c>
    </row>
    <row r="60" spans="2:22" x14ac:dyDescent="0.55000000000000004">
      <c r="B60" s="4" t="s">
        <v>131</v>
      </c>
      <c r="D60" s="28">
        <v>0</v>
      </c>
      <c r="F60" s="28">
        <v>473081814</v>
      </c>
      <c r="H60" s="28">
        <v>0</v>
      </c>
      <c r="J60" s="28">
        <v>473081814</v>
      </c>
      <c r="L60" s="52" t="s">
        <v>248</v>
      </c>
      <c r="N60" s="28">
        <v>753129714</v>
      </c>
      <c r="P60" s="28">
        <v>-4102768029</v>
      </c>
      <c r="R60" s="28">
        <v>0</v>
      </c>
      <c r="T60" s="28">
        <v>-3349638315</v>
      </c>
      <c r="V60" s="52">
        <f>T60/'جمع درآمدها'!$D$12</f>
        <v>0.52221398964915333</v>
      </c>
    </row>
    <row r="61" spans="2:22" x14ac:dyDescent="0.55000000000000004">
      <c r="B61" s="4" t="s">
        <v>198</v>
      </c>
      <c r="D61" s="28">
        <v>0</v>
      </c>
      <c r="F61" s="28">
        <v>-1069428811</v>
      </c>
      <c r="H61" s="28">
        <v>0</v>
      </c>
      <c r="J61" s="28">
        <v>-1069428811</v>
      </c>
      <c r="L61" s="52" t="s">
        <v>249</v>
      </c>
      <c r="N61" s="28">
        <v>0</v>
      </c>
      <c r="P61" s="28">
        <v>-3448307511</v>
      </c>
      <c r="R61" s="28">
        <v>0</v>
      </c>
      <c r="T61" s="28">
        <v>-3448307511</v>
      </c>
      <c r="V61" s="52">
        <f>T61/'جمع درآمدها'!$D$12</f>
        <v>0.53759667567465463</v>
      </c>
    </row>
    <row r="62" spans="2:22" x14ac:dyDescent="0.55000000000000004">
      <c r="B62" s="4" t="s">
        <v>194</v>
      </c>
      <c r="D62" s="28">
        <v>0</v>
      </c>
      <c r="F62" s="28">
        <v>-1456183845</v>
      </c>
      <c r="H62" s="28">
        <v>0</v>
      </c>
      <c r="J62" s="28">
        <v>-1456183845</v>
      </c>
      <c r="L62" s="52" t="s">
        <v>250</v>
      </c>
      <c r="N62" s="28">
        <v>0</v>
      </c>
      <c r="P62" s="28">
        <v>-3809752560</v>
      </c>
      <c r="R62" s="28">
        <v>0</v>
      </c>
      <c r="T62" s="28">
        <v>-3809752560</v>
      </c>
      <c r="V62" s="52">
        <f>T62/'جمع درآمدها'!$D$12</f>
        <v>0.59394653895152716</v>
      </c>
    </row>
    <row r="63" spans="2:22" x14ac:dyDescent="0.55000000000000004">
      <c r="B63" s="4" t="s">
        <v>151</v>
      </c>
      <c r="D63" s="28">
        <v>0</v>
      </c>
      <c r="F63" s="28">
        <v>-1185994881</v>
      </c>
      <c r="H63" s="28">
        <v>0</v>
      </c>
      <c r="J63" s="28">
        <v>-1185994881</v>
      </c>
      <c r="L63" s="52" t="s">
        <v>251</v>
      </c>
      <c r="N63" s="28">
        <v>2349541783</v>
      </c>
      <c r="P63" s="28">
        <v>-4329673216</v>
      </c>
      <c r="R63" s="28">
        <v>-3393004953</v>
      </c>
      <c r="T63" s="28">
        <v>-5373136386</v>
      </c>
      <c r="V63" s="52">
        <f>T63/'جمع درآمدها'!$D$12</f>
        <v>0.83768058673585277</v>
      </c>
    </row>
    <row r="64" spans="2:22" x14ac:dyDescent="0.55000000000000004">
      <c r="B64" s="4" t="s">
        <v>18</v>
      </c>
      <c r="D64" s="28">
        <v>0</v>
      </c>
      <c r="F64" s="28">
        <v>-556357856</v>
      </c>
      <c r="H64" s="28">
        <v>0</v>
      </c>
      <c r="J64" s="28">
        <v>-556357856</v>
      </c>
      <c r="L64" s="52" t="s">
        <v>252</v>
      </c>
      <c r="N64" s="28">
        <v>0</v>
      </c>
      <c r="P64" s="28">
        <v>-6150339060</v>
      </c>
      <c r="R64" s="28">
        <v>0</v>
      </c>
      <c r="T64" s="28">
        <v>-6150339060</v>
      </c>
      <c r="V64" s="52">
        <f>T64/'جمع درآمدها'!$D$12</f>
        <v>0.95884773106245758</v>
      </c>
    </row>
    <row r="65" spans="2:22" x14ac:dyDescent="0.55000000000000004">
      <c r="B65" s="4" t="s">
        <v>17</v>
      </c>
      <c r="D65" s="28">
        <v>0</v>
      </c>
      <c r="F65" s="28">
        <v>-3224424080</v>
      </c>
      <c r="H65" s="28">
        <v>0</v>
      </c>
      <c r="J65" s="28">
        <v>-3224424080</v>
      </c>
      <c r="L65" s="52" t="s">
        <v>253</v>
      </c>
      <c r="N65" s="28">
        <v>5681400000</v>
      </c>
      <c r="P65" s="28">
        <v>-12994831413</v>
      </c>
      <c r="R65" s="28">
        <v>0</v>
      </c>
      <c r="T65" s="28">
        <v>-7313431413</v>
      </c>
      <c r="V65" s="52">
        <f>T65/'جمع درآمدها'!$D$12</f>
        <v>1.1401756957178151</v>
      </c>
    </row>
    <row r="66" spans="2:22" x14ac:dyDescent="0.55000000000000004">
      <c r="D66" s="28"/>
      <c r="F66" s="28"/>
      <c r="H66" s="28"/>
      <c r="J66" s="28"/>
      <c r="L66" s="52"/>
      <c r="N66" s="28"/>
      <c r="P66" s="28"/>
      <c r="R66" s="28"/>
      <c r="T66" s="28"/>
      <c r="V66" s="52"/>
    </row>
    <row r="67" spans="2:22" ht="21.75" thickBot="1" x14ac:dyDescent="0.6">
      <c r="B67" s="50" t="s">
        <v>95</v>
      </c>
      <c r="D67" s="51">
        <f>SUM(D11:D65)</f>
        <v>0</v>
      </c>
      <c r="F67" s="51">
        <f>SUM(F11:F65)</f>
        <v>-20162774183</v>
      </c>
      <c r="H67" s="51">
        <f>SUM(H11:H65)</f>
        <v>13004589970</v>
      </c>
      <c r="J67" s="51">
        <f>SUM(J11:J65)</f>
        <v>-7158184213</v>
      </c>
      <c r="L67" s="66">
        <f>SUM(L11:L66)</f>
        <v>0</v>
      </c>
      <c r="N67" s="51">
        <f>SUM(N11:N65)</f>
        <v>29354373217</v>
      </c>
      <c r="P67" s="51">
        <f>SUM(P11:P65)</f>
        <v>-62479001471</v>
      </c>
      <c r="R67" s="51">
        <f>SUM(R11:R65)</f>
        <v>15544835638</v>
      </c>
      <c r="T67" s="51">
        <f>SUM(T11:T65)</f>
        <v>-17579792616</v>
      </c>
      <c r="V67" s="66">
        <f>SUM(V11:V65)</f>
        <v>2.7407178852998273</v>
      </c>
    </row>
    <row r="68" spans="2:22" ht="21.75" thickTop="1" x14ac:dyDescent="0.55000000000000004"/>
    <row r="69" spans="2:22" ht="30" x14ac:dyDescent="0.75">
      <c r="L69" s="61">
        <v>9</v>
      </c>
    </row>
  </sheetData>
  <sortState xmlns:xlrd2="http://schemas.microsoft.com/office/spreadsheetml/2017/richdata2" ref="B11:V65">
    <sortCondition descending="1" ref="T11:T65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25" right="0.25" top="0.25" bottom="0.25" header="0.3" footer="0.3"/>
  <pageSetup paperSize="9"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4"/>
  <sheetViews>
    <sheetView rightToLeft="1" view="pageBreakPreview" zoomScale="60" zoomScaleNormal="85" workbookViewId="0">
      <selection activeCell="B10" sqref="B10:T30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3" customFormat="1" ht="24" x14ac:dyDescent="0.6">
      <c r="B8" s="136" t="s">
        <v>2</v>
      </c>
      <c r="D8" s="135" t="s">
        <v>66</v>
      </c>
      <c r="E8" s="135" t="s">
        <v>66</v>
      </c>
      <c r="F8" s="135" t="s">
        <v>66</v>
      </c>
      <c r="G8" s="135" t="s">
        <v>66</v>
      </c>
      <c r="H8" s="135" t="s">
        <v>66</v>
      </c>
      <c r="J8" s="135" t="s">
        <v>58</v>
      </c>
      <c r="K8" s="135" t="s">
        <v>58</v>
      </c>
      <c r="L8" s="135" t="s">
        <v>58</v>
      </c>
      <c r="M8" s="135" t="s">
        <v>58</v>
      </c>
      <c r="N8" s="135" t="s">
        <v>58</v>
      </c>
      <c r="P8" s="135" t="s">
        <v>59</v>
      </c>
      <c r="Q8" s="135" t="s">
        <v>59</v>
      </c>
      <c r="R8" s="135" t="s">
        <v>59</v>
      </c>
      <c r="S8" s="135" t="s">
        <v>59</v>
      </c>
      <c r="T8" s="135" t="s">
        <v>59</v>
      </c>
    </row>
    <row r="9" spans="2:28" s="43" customFormat="1" ht="56.25" customHeight="1" x14ac:dyDescent="0.6">
      <c r="B9" s="136" t="s">
        <v>2</v>
      </c>
      <c r="D9" s="134" t="s">
        <v>67</v>
      </c>
      <c r="E9" s="62"/>
      <c r="F9" s="134" t="s">
        <v>68</v>
      </c>
      <c r="G9" s="62"/>
      <c r="H9" s="134" t="s">
        <v>69</v>
      </c>
      <c r="J9" s="134" t="s">
        <v>70</v>
      </c>
      <c r="K9" s="62"/>
      <c r="L9" s="134" t="s">
        <v>63</v>
      </c>
      <c r="M9" s="62"/>
      <c r="N9" s="134" t="s">
        <v>71</v>
      </c>
      <c r="P9" s="134" t="s">
        <v>70</v>
      </c>
      <c r="Q9" s="62"/>
      <c r="R9" s="134" t="s">
        <v>63</v>
      </c>
      <c r="S9" s="62"/>
      <c r="T9" s="134" t="s">
        <v>71</v>
      </c>
    </row>
    <row r="10" spans="2:28" s="4" customFormat="1" x14ac:dyDescent="0.55000000000000004">
      <c r="B10" s="49" t="s">
        <v>17</v>
      </c>
      <c r="D10" s="12" t="s">
        <v>205</v>
      </c>
      <c r="E10" s="6"/>
      <c r="F10" s="85">
        <v>3342000</v>
      </c>
      <c r="G10" s="6"/>
      <c r="H10" s="85">
        <v>1700</v>
      </c>
      <c r="I10" s="6"/>
      <c r="J10" s="85">
        <v>0</v>
      </c>
      <c r="K10" s="6"/>
      <c r="L10" s="85">
        <v>0</v>
      </c>
      <c r="M10" s="6"/>
      <c r="N10" s="85">
        <v>0</v>
      </c>
      <c r="O10" s="6"/>
      <c r="P10" s="85">
        <v>5681400000</v>
      </c>
      <c r="Q10" s="6"/>
      <c r="R10" s="85">
        <v>0</v>
      </c>
      <c r="S10" s="6"/>
      <c r="T10" s="85">
        <v>5681400000</v>
      </c>
    </row>
    <row r="11" spans="2:28" s="4" customFormat="1" x14ac:dyDescent="0.55000000000000004">
      <c r="B11" s="4" t="s">
        <v>167</v>
      </c>
      <c r="D11" s="6" t="s">
        <v>183</v>
      </c>
      <c r="E11" s="6"/>
      <c r="F11" s="94">
        <v>401649</v>
      </c>
      <c r="G11" s="6"/>
      <c r="H11" s="94">
        <v>7650</v>
      </c>
      <c r="I11" s="6"/>
      <c r="J11" s="94">
        <v>0</v>
      </c>
      <c r="K11" s="6"/>
      <c r="L11" s="94">
        <v>0</v>
      </c>
      <c r="M11" s="6"/>
      <c r="N11" s="94">
        <v>0</v>
      </c>
      <c r="O11" s="6"/>
      <c r="P11" s="94">
        <v>3072614850</v>
      </c>
      <c r="Q11" s="6"/>
      <c r="R11" s="94">
        <v>310288692</v>
      </c>
      <c r="S11" s="6"/>
      <c r="T11" s="94">
        <v>2762326158</v>
      </c>
    </row>
    <row r="12" spans="2:28" s="4" customFormat="1" x14ac:dyDescent="0.55000000000000004">
      <c r="B12" s="4" t="s">
        <v>149</v>
      </c>
      <c r="D12" s="6" t="s">
        <v>188</v>
      </c>
      <c r="E12" s="6"/>
      <c r="F12" s="94">
        <v>439000</v>
      </c>
      <c r="G12" s="6"/>
      <c r="H12" s="94">
        <v>5700</v>
      </c>
      <c r="I12" s="6"/>
      <c r="J12" s="94">
        <v>0</v>
      </c>
      <c r="K12" s="6"/>
      <c r="L12" s="94">
        <v>0</v>
      </c>
      <c r="M12" s="6"/>
      <c r="N12" s="94">
        <v>0</v>
      </c>
      <c r="O12" s="6"/>
      <c r="P12" s="94">
        <v>2502300000</v>
      </c>
      <c r="Q12" s="6"/>
      <c r="R12" s="94">
        <v>0</v>
      </c>
      <c r="S12" s="6"/>
      <c r="T12" s="94">
        <v>2502300000</v>
      </c>
    </row>
    <row r="13" spans="2:28" s="4" customFormat="1" x14ac:dyDescent="0.55000000000000004">
      <c r="B13" s="4" t="s">
        <v>151</v>
      </c>
      <c r="D13" s="6" t="s">
        <v>174</v>
      </c>
      <c r="E13" s="6"/>
      <c r="F13" s="94">
        <v>3778923</v>
      </c>
      <c r="G13" s="6"/>
      <c r="H13" s="94">
        <v>672</v>
      </c>
      <c r="I13" s="6"/>
      <c r="J13" s="94">
        <v>0</v>
      </c>
      <c r="K13" s="6"/>
      <c r="L13" s="94">
        <v>0</v>
      </c>
      <c r="M13" s="6"/>
      <c r="N13" s="94">
        <v>0</v>
      </c>
      <c r="O13" s="6"/>
      <c r="P13" s="94">
        <v>2539436256</v>
      </c>
      <c r="Q13" s="6"/>
      <c r="R13" s="94">
        <v>189894473</v>
      </c>
      <c r="S13" s="6"/>
      <c r="T13" s="94">
        <v>2349541783</v>
      </c>
    </row>
    <row r="14" spans="2:28" s="4" customFormat="1" x14ac:dyDescent="0.55000000000000004">
      <c r="B14" s="4" t="s">
        <v>124</v>
      </c>
      <c r="D14" s="6" t="s">
        <v>163</v>
      </c>
      <c r="E14" s="6"/>
      <c r="F14" s="94">
        <v>363478</v>
      </c>
      <c r="G14" s="6"/>
      <c r="H14" s="94">
        <v>5055</v>
      </c>
      <c r="I14" s="6"/>
      <c r="J14" s="94">
        <v>0</v>
      </c>
      <c r="K14" s="6"/>
      <c r="L14" s="94">
        <v>0</v>
      </c>
      <c r="M14" s="6"/>
      <c r="N14" s="94">
        <v>0</v>
      </c>
      <c r="O14" s="6"/>
      <c r="P14" s="94">
        <v>1837381290</v>
      </c>
      <c r="Q14" s="6"/>
      <c r="R14" s="94">
        <v>0</v>
      </c>
      <c r="S14" s="6"/>
      <c r="T14" s="94">
        <v>1837381290</v>
      </c>
    </row>
    <row r="15" spans="2:28" s="4" customFormat="1" x14ac:dyDescent="0.55000000000000004">
      <c r="B15" s="4" t="s">
        <v>14</v>
      </c>
      <c r="D15" s="6" t="s">
        <v>186</v>
      </c>
      <c r="E15" s="6"/>
      <c r="F15" s="94">
        <v>1382000</v>
      </c>
      <c r="G15" s="6"/>
      <c r="H15" s="94">
        <v>1350</v>
      </c>
      <c r="I15" s="6"/>
      <c r="J15" s="94">
        <v>0</v>
      </c>
      <c r="K15" s="6"/>
      <c r="L15" s="94">
        <v>0</v>
      </c>
      <c r="M15" s="6"/>
      <c r="N15" s="94">
        <v>0</v>
      </c>
      <c r="O15" s="6"/>
      <c r="P15" s="94">
        <v>1865700000</v>
      </c>
      <c r="Q15" s="6"/>
      <c r="R15" s="94">
        <v>40015013</v>
      </c>
      <c r="S15" s="6"/>
      <c r="T15" s="94">
        <v>1825684987</v>
      </c>
    </row>
    <row r="16" spans="2:28" s="4" customFormat="1" x14ac:dyDescent="0.55000000000000004">
      <c r="B16" s="4" t="s">
        <v>138</v>
      </c>
      <c r="D16" s="6" t="s">
        <v>174</v>
      </c>
      <c r="E16" s="6"/>
      <c r="F16" s="94">
        <v>2655000</v>
      </c>
      <c r="G16" s="6"/>
      <c r="H16" s="94">
        <v>660</v>
      </c>
      <c r="I16" s="6"/>
      <c r="J16" s="94">
        <v>0</v>
      </c>
      <c r="K16" s="6"/>
      <c r="L16" s="94">
        <v>0</v>
      </c>
      <c r="M16" s="6"/>
      <c r="N16" s="94">
        <v>0</v>
      </c>
      <c r="O16" s="6"/>
      <c r="P16" s="94">
        <v>1752300000</v>
      </c>
      <c r="Q16" s="6"/>
      <c r="R16" s="94">
        <v>0</v>
      </c>
      <c r="S16" s="6"/>
      <c r="T16" s="94">
        <v>1752300000</v>
      </c>
    </row>
    <row r="17" spans="2:20" s="4" customFormat="1" x14ac:dyDescent="0.55000000000000004">
      <c r="B17" s="4" t="s">
        <v>125</v>
      </c>
      <c r="D17" s="6" t="s">
        <v>173</v>
      </c>
      <c r="E17" s="6"/>
      <c r="F17" s="94">
        <v>770803</v>
      </c>
      <c r="G17" s="6"/>
      <c r="H17" s="94">
        <v>2400</v>
      </c>
      <c r="I17" s="6"/>
      <c r="J17" s="94">
        <v>0</v>
      </c>
      <c r="K17" s="6"/>
      <c r="L17" s="94">
        <v>0</v>
      </c>
      <c r="M17" s="6"/>
      <c r="N17" s="94">
        <v>0</v>
      </c>
      <c r="O17" s="6"/>
      <c r="P17" s="94">
        <v>1849927200</v>
      </c>
      <c r="Q17" s="6"/>
      <c r="R17" s="94">
        <v>173394790</v>
      </c>
      <c r="S17" s="6"/>
      <c r="T17" s="94">
        <v>1676532410</v>
      </c>
    </row>
    <row r="18" spans="2:20" s="4" customFormat="1" x14ac:dyDescent="0.55000000000000004">
      <c r="B18" s="4" t="s">
        <v>16</v>
      </c>
      <c r="D18" s="6" t="s">
        <v>161</v>
      </c>
      <c r="E18" s="6"/>
      <c r="F18" s="94">
        <v>414000</v>
      </c>
      <c r="G18" s="6"/>
      <c r="H18" s="94">
        <v>3370</v>
      </c>
      <c r="I18" s="6"/>
      <c r="J18" s="94">
        <v>0</v>
      </c>
      <c r="K18" s="6"/>
      <c r="L18" s="94">
        <v>0</v>
      </c>
      <c r="M18" s="6"/>
      <c r="N18" s="94">
        <v>0</v>
      </c>
      <c r="O18" s="6"/>
      <c r="P18" s="94">
        <v>1395180000</v>
      </c>
      <c r="Q18" s="6"/>
      <c r="R18" s="94">
        <v>90271095</v>
      </c>
      <c r="S18" s="6"/>
      <c r="T18" s="94">
        <v>1304908905</v>
      </c>
    </row>
    <row r="19" spans="2:20" s="4" customFormat="1" x14ac:dyDescent="0.55000000000000004">
      <c r="B19" s="4" t="s">
        <v>127</v>
      </c>
      <c r="D19" s="6" t="s">
        <v>162</v>
      </c>
      <c r="E19" s="6"/>
      <c r="F19" s="94">
        <v>577650</v>
      </c>
      <c r="G19" s="6"/>
      <c r="H19" s="94">
        <v>2180</v>
      </c>
      <c r="I19" s="6"/>
      <c r="J19" s="94">
        <v>0</v>
      </c>
      <c r="K19" s="6"/>
      <c r="L19" s="94">
        <v>0</v>
      </c>
      <c r="M19" s="6"/>
      <c r="N19" s="94">
        <v>0</v>
      </c>
      <c r="O19" s="6"/>
      <c r="P19" s="94">
        <v>1259277000</v>
      </c>
      <c r="Q19" s="6"/>
      <c r="R19" s="94">
        <v>0</v>
      </c>
      <c r="S19" s="6"/>
      <c r="T19" s="94">
        <v>1259277000</v>
      </c>
    </row>
    <row r="20" spans="2:20" s="4" customFormat="1" x14ac:dyDescent="0.55000000000000004">
      <c r="B20" s="4" t="s">
        <v>139</v>
      </c>
      <c r="D20" s="6" t="s">
        <v>184</v>
      </c>
      <c r="E20" s="6"/>
      <c r="F20" s="94">
        <v>1985531</v>
      </c>
      <c r="G20" s="6"/>
      <c r="H20" s="94">
        <v>700</v>
      </c>
      <c r="I20" s="6"/>
      <c r="J20" s="94">
        <v>0</v>
      </c>
      <c r="K20" s="6"/>
      <c r="L20" s="94">
        <v>0</v>
      </c>
      <c r="M20" s="6"/>
      <c r="N20" s="94">
        <v>0</v>
      </c>
      <c r="O20" s="6"/>
      <c r="P20" s="94">
        <v>1389871700</v>
      </c>
      <c r="Q20" s="6"/>
      <c r="R20" s="94">
        <v>146481576</v>
      </c>
      <c r="S20" s="6"/>
      <c r="T20" s="94">
        <v>1243390124</v>
      </c>
    </row>
    <row r="21" spans="2:20" s="4" customFormat="1" x14ac:dyDescent="0.55000000000000004">
      <c r="B21" s="4" t="s">
        <v>154</v>
      </c>
      <c r="D21" s="6" t="s">
        <v>206</v>
      </c>
      <c r="E21" s="6"/>
      <c r="F21" s="94">
        <v>940456</v>
      </c>
      <c r="G21" s="6"/>
      <c r="H21" s="94">
        <v>1100</v>
      </c>
      <c r="I21" s="6"/>
      <c r="J21" s="94">
        <v>0</v>
      </c>
      <c r="K21" s="6"/>
      <c r="L21" s="94">
        <v>0</v>
      </c>
      <c r="M21" s="6"/>
      <c r="N21" s="94">
        <v>0</v>
      </c>
      <c r="O21" s="6"/>
      <c r="P21" s="94">
        <v>1034501600</v>
      </c>
      <c r="Q21" s="6"/>
      <c r="R21" s="94">
        <v>72481004</v>
      </c>
      <c r="S21" s="6"/>
      <c r="T21" s="94">
        <v>962020596</v>
      </c>
    </row>
    <row r="22" spans="2:20" s="4" customFormat="1" x14ac:dyDescent="0.55000000000000004">
      <c r="B22" s="4" t="s">
        <v>150</v>
      </c>
      <c r="D22" s="6" t="s">
        <v>185</v>
      </c>
      <c r="E22" s="6"/>
      <c r="F22" s="94">
        <v>250000</v>
      </c>
      <c r="G22" s="6"/>
      <c r="H22" s="94">
        <v>3750</v>
      </c>
      <c r="I22" s="6"/>
      <c r="J22" s="94">
        <v>0</v>
      </c>
      <c r="K22" s="6"/>
      <c r="L22" s="94">
        <v>0</v>
      </c>
      <c r="M22" s="6"/>
      <c r="N22" s="94">
        <v>0</v>
      </c>
      <c r="O22" s="6"/>
      <c r="P22" s="94">
        <v>937500000</v>
      </c>
      <c r="Q22" s="6"/>
      <c r="R22" s="94">
        <v>0</v>
      </c>
      <c r="S22" s="6"/>
      <c r="T22" s="94">
        <v>937500000</v>
      </c>
    </row>
    <row r="23" spans="2:20" s="4" customFormat="1" x14ac:dyDescent="0.55000000000000004">
      <c r="B23" s="4" t="s">
        <v>137</v>
      </c>
      <c r="D23" s="6" t="s">
        <v>187</v>
      </c>
      <c r="E23" s="6"/>
      <c r="F23" s="94">
        <v>193594</v>
      </c>
      <c r="G23" s="6"/>
      <c r="H23" s="94">
        <v>5300</v>
      </c>
      <c r="I23" s="6"/>
      <c r="J23" s="94">
        <v>0</v>
      </c>
      <c r="K23" s="6"/>
      <c r="L23" s="94">
        <v>0</v>
      </c>
      <c r="M23" s="6"/>
      <c r="N23" s="94">
        <v>0</v>
      </c>
      <c r="O23" s="6"/>
      <c r="P23" s="94">
        <v>1026048200</v>
      </c>
      <c r="Q23" s="6"/>
      <c r="R23" s="94">
        <v>112057735</v>
      </c>
      <c r="S23" s="6"/>
      <c r="T23" s="94">
        <v>913990465</v>
      </c>
    </row>
    <row r="24" spans="2:20" s="4" customFormat="1" x14ac:dyDescent="0.55000000000000004">
      <c r="B24" s="4" t="s">
        <v>131</v>
      </c>
      <c r="D24" s="6" t="s">
        <v>186</v>
      </c>
      <c r="E24" s="6"/>
      <c r="F24" s="94">
        <v>681827</v>
      </c>
      <c r="G24" s="6"/>
      <c r="H24" s="94">
        <v>1240</v>
      </c>
      <c r="I24" s="6"/>
      <c r="J24" s="94">
        <v>0</v>
      </c>
      <c r="K24" s="6"/>
      <c r="L24" s="94">
        <v>0</v>
      </c>
      <c r="M24" s="6"/>
      <c r="N24" s="94">
        <v>0</v>
      </c>
      <c r="O24" s="6"/>
      <c r="P24" s="94">
        <v>845465480</v>
      </c>
      <c r="Q24" s="6"/>
      <c r="R24" s="94">
        <v>92335766</v>
      </c>
      <c r="S24" s="6"/>
      <c r="T24" s="94">
        <v>753129714</v>
      </c>
    </row>
    <row r="25" spans="2:20" s="4" customFormat="1" x14ac:dyDescent="0.55000000000000004">
      <c r="B25" s="4" t="s">
        <v>19</v>
      </c>
      <c r="D25" s="6" t="s">
        <v>207</v>
      </c>
      <c r="E25" s="6"/>
      <c r="F25" s="94">
        <v>3460000</v>
      </c>
      <c r="G25" s="6"/>
      <c r="H25" s="94">
        <v>190</v>
      </c>
      <c r="I25" s="6"/>
      <c r="J25" s="94">
        <v>0</v>
      </c>
      <c r="K25" s="6"/>
      <c r="L25" s="94">
        <v>0</v>
      </c>
      <c r="M25" s="6"/>
      <c r="N25" s="94">
        <v>0</v>
      </c>
      <c r="O25" s="6"/>
      <c r="P25" s="94">
        <v>657400000</v>
      </c>
      <c r="Q25" s="6"/>
      <c r="R25" s="94">
        <v>8883784</v>
      </c>
      <c r="S25" s="6"/>
      <c r="T25" s="94">
        <v>648516216</v>
      </c>
    </row>
    <row r="26" spans="2:20" s="4" customFormat="1" x14ac:dyDescent="0.55000000000000004">
      <c r="B26" s="4" t="s">
        <v>166</v>
      </c>
      <c r="D26" s="6" t="s">
        <v>174</v>
      </c>
      <c r="E26" s="6"/>
      <c r="F26" s="94">
        <v>1486000</v>
      </c>
      <c r="G26" s="6"/>
      <c r="H26" s="94">
        <v>265</v>
      </c>
      <c r="I26" s="6"/>
      <c r="J26" s="94">
        <v>0</v>
      </c>
      <c r="K26" s="6"/>
      <c r="L26" s="94">
        <v>0</v>
      </c>
      <c r="M26" s="6"/>
      <c r="N26" s="94">
        <v>0</v>
      </c>
      <c r="O26" s="6"/>
      <c r="P26" s="94">
        <v>393790000</v>
      </c>
      <c r="Q26" s="6"/>
      <c r="R26" s="94">
        <v>36466569</v>
      </c>
      <c r="S26" s="6"/>
      <c r="T26" s="94">
        <v>357323431</v>
      </c>
    </row>
    <row r="27" spans="2:20" s="4" customFormat="1" x14ac:dyDescent="0.55000000000000004">
      <c r="B27" s="4" t="s">
        <v>121</v>
      </c>
      <c r="D27" s="6" t="s">
        <v>189</v>
      </c>
      <c r="E27" s="6"/>
      <c r="F27" s="94">
        <v>332919</v>
      </c>
      <c r="G27" s="6"/>
      <c r="H27" s="94">
        <v>730</v>
      </c>
      <c r="I27" s="6"/>
      <c r="J27" s="94">
        <v>0</v>
      </c>
      <c r="K27" s="6"/>
      <c r="L27" s="94">
        <v>0</v>
      </c>
      <c r="M27" s="6"/>
      <c r="N27" s="94">
        <v>0</v>
      </c>
      <c r="O27" s="6"/>
      <c r="P27" s="94">
        <v>243030870</v>
      </c>
      <c r="Q27" s="6"/>
      <c r="R27" s="94">
        <v>26409948</v>
      </c>
      <c r="S27" s="6"/>
      <c r="T27" s="94">
        <v>216620922</v>
      </c>
    </row>
    <row r="28" spans="2:20" s="4" customFormat="1" x14ac:dyDescent="0.55000000000000004">
      <c r="B28" s="4" t="s">
        <v>130</v>
      </c>
      <c r="D28" s="6" t="s">
        <v>191</v>
      </c>
      <c r="E28" s="6"/>
      <c r="F28" s="94">
        <v>452745</v>
      </c>
      <c r="G28" s="6"/>
      <c r="H28" s="94">
        <v>450</v>
      </c>
      <c r="I28" s="6"/>
      <c r="J28" s="94">
        <v>0</v>
      </c>
      <c r="K28" s="6"/>
      <c r="L28" s="94">
        <v>0</v>
      </c>
      <c r="M28" s="6"/>
      <c r="N28" s="94">
        <v>0</v>
      </c>
      <c r="O28" s="6"/>
      <c r="P28" s="94">
        <v>203735250</v>
      </c>
      <c r="Q28" s="6"/>
      <c r="R28" s="94">
        <v>21248462</v>
      </c>
      <c r="S28" s="6"/>
      <c r="T28" s="94">
        <v>182486788</v>
      </c>
    </row>
    <row r="29" spans="2:20" s="4" customFormat="1" x14ac:dyDescent="0.55000000000000004">
      <c r="B29" s="4" t="s">
        <v>153</v>
      </c>
      <c r="D29" s="6" t="s">
        <v>183</v>
      </c>
      <c r="E29" s="6"/>
      <c r="F29" s="94">
        <v>501303</v>
      </c>
      <c r="G29" s="6"/>
      <c r="H29" s="94">
        <v>270</v>
      </c>
      <c r="I29" s="6"/>
      <c r="J29" s="94">
        <v>0</v>
      </c>
      <c r="K29" s="6"/>
      <c r="L29" s="94">
        <v>0</v>
      </c>
      <c r="M29" s="6"/>
      <c r="N29" s="94">
        <v>0</v>
      </c>
      <c r="O29" s="6"/>
      <c r="P29" s="94">
        <v>135351810</v>
      </c>
      <c r="Q29" s="6"/>
      <c r="R29" s="94">
        <v>3609382</v>
      </c>
      <c r="S29" s="6"/>
      <c r="T29" s="94">
        <v>131742428</v>
      </c>
    </row>
    <row r="30" spans="2:20" s="4" customFormat="1" x14ac:dyDescent="0.55000000000000004">
      <c r="B30" s="4" t="s">
        <v>175</v>
      </c>
      <c r="D30" s="6" t="s">
        <v>190</v>
      </c>
      <c r="E30" s="6"/>
      <c r="F30" s="94">
        <v>700000</v>
      </c>
      <c r="G30" s="6"/>
      <c r="H30" s="94">
        <v>80</v>
      </c>
      <c r="I30" s="6"/>
      <c r="J30" s="94">
        <v>0</v>
      </c>
      <c r="K30" s="6"/>
      <c r="L30" s="94">
        <v>0</v>
      </c>
      <c r="M30" s="6"/>
      <c r="N30" s="94">
        <v>0</v>
      </c>
      <c r="O30" s="6"/>
      <c r="P30" s="94">
        <v>56000000</v>
      </c>
      <c r="Q30" s="6"/>
      <c r="R30" s="94">
        <v>0</v>
      </c>
      <c r="S30" s="6"/>
      <c r="T30" s="94">
        <v>56000000</v>
      </c>
    </row>
    <row r="31" spans="2:20" s="4" customFormat="1" x14ac:dyDescent="0.55000000000000004">
      <c r="D31" s="6"/>
      <c r="E31" s="6"/>
      <c r="F31" s="94"/>
      <c r="G31" s="6"/>
      <c r="H31" s="94"/>
      <c r="I31" s="6"/>
      <c r="J31" s="94"/>
      <c r="K31" s="6"/>
      <c r="L31" s="94"/>
      <c r="M31" s="6"/>
      <c r="N31" s="94"/>
      <c r="O31" s="6"/>
      <c r="P31" s="94"/>
      <c r="Q31" s="6"/>
      <c r="R31" s="94"/>
      <c r="S31" s="6"/>
      <c r="T31" s="94"/>
    </row>
    <row r="32" spans="2:20" ht="21.75" thickBot="1" x14ac:dyDescent="0.6">
      <c r="B32" s="31" t="s">
        <v>95</v>
      </c>
      <c r="C32" s="31"/>
      <c r="D32" s="31"/>
      <c r="E32" s="31"/>
      <c r="F32" s="74"/>
      <c r="G32" s="74"/>
      <c r="H32" s="74"/>
      <c r="I32" s="74"/>
      <c r="J32" s="74">
        <f>SUM(J10:J30)</f>
        <v>0</v>
      </c>
      <c r="K32" s="74"/>
      <c r="L32" s="74">
        <f>SUM(L10:L30)</f>
        <v>0</v>
      </c>
      <c r="M32" s="74"/>
      <c r="N32" s="74">
        <f>SUM(N10:N30)</f>
        <v>0</v>
      </c>
      <c r="O32" s="74"/>
      <c r="P32" s="74">
        <f>SUM(P10:P30)</f>
        <v>30678211506</v>
      </c>
      <c r="Q32" s="79"/>
      <c r="R32" s="74">
        <f>SUM(R10:R30)</f>
        <v>1323838289</v>
      </c>
      <c r="S32" s="79"/>
      <c r="T32" s="74">
        <f>SUM(T10:T30)</f>
        <v>29354373217</v>
      </c>
    </row>
    <row r="33" spans="10:10" ht="21.75" thickTop="1" x14ac:dyDescent="0.55000000000000004"/>
    <row r="34" spans="10:10" ht="30" x14ac:dyDescent="0.75">
      <c r="J34" s="56">
        <v>10</v>
      </c>
    </row>
  </sheetData>
  <sortState xmlns:xlrd2="http://schemas.microsoft.com/office/spreadsheetml/2017/richdata2" ref="B10:T31">
    <sortCondition descending="1" ref="T10:T31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7" right="0.7" top="0.75" bottom="0.75" header="0.3" footer="0.3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51"/>
  <sheetViews>
    <sheetView rightToLeft="1" view="pageBreakPreview" topLeftCell="A22" zoomScale="60" zoomScaleNormal="70" workbookViewId="0">
      <selection activeCell="A48" sqref="A48:XFD52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2:28" ht="30" x14ac:dyDescent="0.55000000000000004">
      <c r="B4" s="114" t="s">
        <v>209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118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13" t="s">
        <v>2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ht="48" customHeight="1" x14ac:dyDescent="0.65">
      <c r="B9" s="113" t="s">
        <v>2</v>
      </c>
      <c r="D9" s="117" t="s">
        <v>6</v>
      </c>
      <c r="E9" s="54"/>
      <c r="F9" s="117" t="s">
        <v>74</v>
      </c>
      <c r="G9" s="54"/>
      <c r="H9" s="117" t="s">
        <v>75</v>
      </c>
      <c r="I9" s="54"/>
      <c r="J9" s="117" t="s">
        <v>76</v>
      </c>
      <c r="K9" s="42"/>
      <c r="L9" s="117" t="s">
        <v>6</v>
      </c>
      <c r="M9" s="54"/>
      <c r="N9" s="117" t="s">
        <v>74</v>
      </c>
      <c r="O9" s="54"/>
      <c r="P9" s="117" t="s">
        <v>75</v>
      </c>
      <c r="Q9" s="54"/>
      <c r="R9" s="117" t="s">
        <v>76</v>
      </c>
    </row>
    <row r="10" spans="2:28" s="2" customFormat="1" x14ac:dyDescent="0.55000000000000004">
      <c r="B10" s="44" t="s">
        <v>193</v>
      </c>
      <c r="D10" s="88">
        <v>11489812</v>
      </c>
      <c r="E10" s="78"/>
      <c r="F10" s="88">
        <v>26075164913</v>
      </c>
      <c r="G10" s="78"/>
      <c r="H10" s="88">
        <v>25915264646</v>
      </c>
      <c r="I10" s="78"/>
      <c r="J10" s="88">
        <v>159900267</v>
      </c>
      <c r="K10" s="89"/>
      <c r="L10" s="88">
        <v>11489812</v>
      </c>
      <c r="M10" s="78"/>
      <c r="N10" s="88">
        <v>26075164913</v>
      </c>
      <c r="O10" s="78"/>
      <c r="P10" s="88">
        <v>24084815602</v>
      </c>
      <c r="Q10" s="78"/>
      <c r="R10" s="88">
        <v>1990349311</v>
      </c>
    </row>
    <row r="11" spans="2:28" s="2" customFormat="1" x14ac:dyDescent="0.55000000000000004">
      <c r="B11" s="2" t="s">
        <v>165</v>
      </c>
      <c r="D11" s="90">
        <v>1165794</v>
      </c>
      <c r="E11" s="78"/>
      <c r="F11" s="90">
        <v>26085882903</v>
      </c>
      <c r="G11" s="78"/>
      <c r="H11" s="90">
        <v>24660488146</v>
      </c>
      <c r="I11" s="78"/>
      <c r="J11" s="90">
        <v>1425394757</v>
      </c>
      <c r="K11" s="89"/>
      <c r="L11" s="90">
        <v>1165794</v>
      </c>
      <c r="M11" s="78"/>
      <c r="N11" s="90">
        <v>26085882903</v>
      </c>
      <c r="O11" s="78"/>
      <c r="P11" s="90">
        <v>24874316277</v>
      </c>
      <c r="Q11" s="78"/>
      <c r="R11" s="90">
        <v>1211566626</v>
      </c>
    </row>
    <row r="12" spans="2:28" s="2" customFormat="1" x14ac:dyDescent="0.55000000000000004">
      <c r="B12" s="2" t="s">
        <v>139</v>
      </c>
      <c r="D12" s="90">
        <v>2109837</v>
      </c>
      <c r="E12" s="78"/>
      <c r="F12" s="90">
        <v>38191531985</v>
      </c>
      <c r="G12" s="78"/>
      <c r="H12" s="90">
        <v>39743521753</v>
      </c>
      <c r="I12" s="78"/>
      <c r="J12" s="90">
        <v>-1551989767</v>
      </c>
      <c r="K12" s="89"/>
      <c r="L12" s="90">
        <v>2109837</v>
      </c>
      <c r="M12" s="78"/>
      <c r="N12" s="90">
        <v>38191531985</v>
      </c>
      <c r="O12" s="78"/>
      <c r="P12" s="90">
        <v>37101026814</v>
      </c>
      <c r="Q12" s="78"/>
      <c r="R12" s="90">
        <v>1090505171</v>
      </c>
    </row>
    <row r="13" spans="2:28" s="2" customFormat="1" x14ac:dyDescent="0.55000000000000004">
      <c r="B13" s="2" t="s">
        <v>179</v>
      </c>
      <c r="D13" s="90">
        <v>255000</v>
      </c>
      <c r="E13" s="78"/>
      <c r="F13" s="90">
        <v>19652517607</v>
      </c>
      <c r="G13" s="78"/>
      <c r="H13" s="90">
        <v>20030206905</v>
      </c>
      <c r="I13" s="78"/>
      <c r="J13" s="90">
        <v>-377689297</v>
      </c>
      <c r="K13" s="89"/>
      <c r="L13" s="90">
        <v>255000</v>
      </c>
      <c r="M13" s="78"/>
      <c r="N13" s="90">
        <v>19652517607</v>
      </c>
      <c r="O13" s="78"/>
      <c r="P13" s="90">
        <v>18895500640</v>
      </c>
      <c r="Q13" s="78"/>
      <c r="R13" s="90">
        <v>757016967</v>
      </c>
    </row>
    <row r="14" spans="2:28" s="2" customFormat="1" x14ac:dyDescent="0.55000000000000004">
      <c r="B14" s="2" t="s">
        <v>175</v>
      </c>
      <c r="D14" s="90">
        <v>463000</v>
      </c>
      <c r="E14" s="78"/>
      <c r="F14" s="90">
        <v>6659747320</v>
      </c>
      <c r="G14" s="78"/>
      <c r="H14" s="90">
        <v>9879728552</v>
      </c>
      <c r="I14" s="78"/>
      <c r="J14" s="90">
        <v>-3219981231</v>
      </c>
      <c r="K14" s="89"/>
      <c r="L14" s="90">
        <v>463000</v>
      </c>
      <c r="M14" s="78"/>
      <c r="N14" s="90">
        <v>6659747320</v>
      </c>
      <c r="O14" s="78"/>
      <c r="P14" s="90">
        <v>6007061712</v>
      </c>
      <c r="Q14" s="78"/>
      <c r="R14" s="90">
        <v>652685608</v>
      </c>
    </row>
    <row r="15" spans="2:28" s="2" customFormat="1" x14ac:dyDescent="0.55000000000000004">
      <c r="B15" s="2" t="s">
        <v>141</v>
      </c>
      <c r="D15" s="90">
        <v>5400</v>
      </c>
      <c r="E15" s="78"/>
      <c r="F15" s="90">
        <v>5399021250</v>
      </c>
      <c r="G15" s="78"/>
      <c r="H15" s="90">
        <v>5399021250</v>
      </c>
      <c r="I15" s="78"/>
      <c r="J15" s="90">
        <v>0</v>
      </c>
      <c r="K15" s="89"/>
      <c r="L15" s="90">
        <v>5400</v>
      </c>
      <c r="M15" s="78"/>
      <c r="N15" s="90">
        <v>5399021250</v>
      </c>
      <c r="O15" s="78"/>
      <c r="P15" s="90">
        <v>5184939600</v>
      </c>
      <c r="Q15" s="78"/>
      <c r="R15" s="90">
        <v>214081650</v>
      </c>
    </row>
    <row r="16" spans="2:28" s="2" customFormat="1" x14ac:dyDescent="0.55000000000000004">
      <c r="B16" s="2" t="s">
        <v>137</v>
      </c>
      <c r="D16" s="90">
        <v>193594</v>
      </c>
      <c r="E16" s="78"/>
      <c r="F16" s="90">
        <v>14080989605</v>
      </c>
      <c r="G16" s="78"/>
      <c r="H16" s="90">
        <v>15181758507</v>
      </c>
      <c r="I16" s="78"/>
      <c r="J16" s="90">
        <v>-1100768901</v>
      </c>
      <c r="K16" s="89"/>
      <c r="L16" s="90">
        <v>193594</v>
      </c>
      <c r="M16" s="78"/>
      <c r="N16" s="90">
        <v>14080989605</v>
      </c>
      <c r="O16" s="78"/>
      <c r="P16" s="90">
        <v>13919509729</v>
      </c>
      <c r="Q16" s="78"/>
      <c r="R16" s="90">
        <v>161479876</v>
      </c>
    </row>
    <row r="17" spans="2:18" s="2" customFormat="1" x14ac:dyDescent="0.55000000000000004">
      <c r="B17" s="2" t="s">
        <v>200</v>
      </c>
      <c r="D17" s="90">
        <v>902641</v>
      </c>
      <c r="E17" s="78"/>
      <c r="F17" s="90">
        <v>10507035049</v>
      </c>
      <c r="G17" s="78"/>
      <c r="H17" s="90">
        <v>10282717478</v>
      </c>
      <c r="I17" s="78"/>
      <c r="J17" s="90">
        <v>224317571</v>
      </c>
      <c r="K17" s="89"/>
      <c r="L17" s="90">
        <v>902641</v>
      </c>
      <c r="M17" s="78"/>
      <c r="N17" s="90">
        <v>10507035049</v>
      </c>
      <c r="O17" s="78"/>
      <c r="P17" s="90">
        <v>10405318917</v>
      </c>
      <c r="Q17" s="78"/>
      <c r="R17" s="90">
        <v>101716132</v>
      </c>
    </row>
    <row r="18" spans="2:18" s="2" customFormat="1" x14ac:dyDescent="0.55000000000000004">
      <c r="B18" s="2" t="s">
        <v>145</v>
      </c>
      <c r="D18" s="90">
        <v>2200</v>
      </c>
      <c r="E18" s="78"/>
      <c r="F18" s="90">
        <v>1444830077</v>
      </c>
      <c r="G18" s="78"/>
      <c r="H18" s="90">
        <v>1688228165</v>
      </c>
      <c r="I18" s="78"/>
      <c r="J18" s="90">
        <v>-243398087</v>
      </c>
      <c r="K18" s="89"/>
      <c r="L18" s="90">
        <v>2200</v>
      </c>
      <c r="M18" s="78"/>
      <c r="N18" s="90">
        <v>1444830077</v>
      </c>
      <c r="O18" s="78"/>
      <c r="P18" s="90">
        <v>1380671349</v>
      </c>
      <c r="Q18" s="78"/>
      <c r="R18" s="90">
        <v>64158728</v>
      </c>
    </row>
    <row r="19" spans="2:18" s="2" customFormat="1" x14ac:dyDescent="0.55000000000000004">
      <c r="B19" s="2" t="s">
        <v>127</v>
      </c>
      <c r="D19" s="90">
        <v>1358650</v>
      </c>
      <c r="E19" s="78"/>
      <c r="F19" s="90">
        <v>24728864055</v>
      </c>
      <c r="G19" s="78"/>
      <c r="H19" s="90">
        <v>26525116878</v>
      </c>
      <c r="I19" s="78"/>
      <c r="J19" s="90">
        <v>-1796252822</v>
      </c>
      <c r="K19" s="89"/>
      <c r="L19" s="90">
        <v>1358650</v>
      </c>
      <c r="M19" s="78"/>
      <c r="N19" s="90">
        <v>24728864055</v>
      </c>
      <c r="O19" s="78"/>
      <c r="P19" s="90">
        <v>24723070806</v>
      </c>
      <c r="Q19" s="78"/>
      <c r="R19" s="90">
        <v>5793249</v>
      </c>
    </row>
    <row r="20" spans="2:18" s="2" customFormat="1" x14ac:dyDescent="0.55000000000000004">
      <c r="B20" s="2" t="s">
        <v>158</v>
      </c>
      <c r="D20" s="90">
        <v>97</v>
      </c>
      <c r="E20" s="78"/>
      <c r="F20" s="90">
        <v>61995041</v>
      </c>
      <c r="G20" s="78"/>
      <c r="H20" s="90">
        <v>357635070</v>
      </c>
      <c r="I20" s="78"/>
      <c r="J20" s="90">
        <v>-295640028</v>
      </c>
      <c r="K20" s="89"/>
      <c r="L20" s="90">
        <v>97</v>
      </c>
      <c r="M20" s="78"/>
      <c r="N20" s="90">
        <v>61995041</v>
      </c>
      <c r="O20" s="78"/>
      <c r="P20" s="90">
        <v>59149097</v>
      </c>
      <c r="Q20" s="78"/>
      <c r="R20" s="90">
        <v>2845944</v>
      </c>
    </row>
    <row r="21" spans="2:18" s="2" customFormat="1" x14ac:dyDescent="0.55000000000000004">
      <c r="B21" s="2" t="s">
        <v>15</v>
      </c>
      <c r="D21" s="90">
        <v>18776</v>
      </c>
      <c r="E21" s="78"/>
      <c r="F21" s="90">
        <v>83858622</v>
      </c>
      <c r="G21" s="78"/>
      <c r="H21" s="90">
        <v>93321414</v>
      </c>
      <c r="I21" s="78"/>
      <c r="J21" s="90">
        <v>-9462791</v>
      </c>
      <c r="K21" s="89"/>
      <c r="L21" s="90">
        <v>18776</v>
      </c>
      <c r="M21" s="78"/>
      <c r="N21" s="90">
        <v>83858622</v>
      </c>
      <c r="O21" s="78"/>
      <c r="P21" s="90">
        <v>105958364</v>
      </c>
      <c r="Q21" s="78"/>
      <c r="R21" s="90">
        <v>-22099741</v>
      </c>
    </row>
    <row r="22" spans="2:18" s="2" customFormat="1" x14ac:dyDescent="0.55000000000000004">
      <c r="B22" s="2" t="s">
        <v>164</v>
      </c>
      <c r="D22" s="90">
        <v>673000</v>
      </c>
      <c r="E22" s="78"/>
      <c r="F22" s="90">
        <v>9185310274</v>
      </c>
      <c r="G22" s="78"/>
      <c r="H22" s="90">
        <v>8696943450</v>
      </c>
      <c r="I22" s="78"/>
      <c r="J22" s="90">
        <v>488366824</v>
      </c>
      <c r="K22" s="89"/>
      <c r="L22" s="90">
        <v>673000</v>
      </c>
      <c r="M22" s="78"/>
      <c r="N22" s="90">
        <v>9185310274</v>
      </c>
      <c r="O22" s="78"/>
      <c r="P22" s="90">
        <v>9253206302</v>
      </c>
      <c r="Q22" s="78"/>
      <c r="R22" s="90">
        <v>-67896027</v>
      </c>
    </row>
    <row r="23" spans="2:18" s="2" customFormat="1" x14ac:dyDescent="0.55000000000000004">
      <c r="B23" s="2" t="s">
        <v>212</v>
      </c>
      <c r="D23" s="90">
        <v>2276328</v>
      </c>
      <c r="E23" s="78"/>
      <c r="F23" s="90">
        <v>14594955822</v>
      </c>
      <c r="G23" s="78"/>
      <c r="H23" s="90">
        <v>14670214486</v>
      </c>
      <c r="I23" s="78"/>
      <c r="J23" s="90">
        <v>-75258663</v>
      </c>
      <c r="K23" s="89"/>
      <c r="L23" s="90">
        <v>2276328</v>
      </c>
      <c r="M23" s="78"/>
      <c r="N23" s="90">
        <v>14594955822</v>
      </c>
      <c r="O23" s="78"/>
      <c r="P23" s="90">
        <v>14670214486</v>
      </c>
      <c r="Q23" s="78"/>
      <c r="R23" s="90">
        <v>-75258663</v>
      </c>
    </row>
    <row r="24" spans="2:18" s="2" customFormat="1" x14ac:dyDescent="0.55000000000000004">
      <c r="B24" s="2" t="s">
        <v>199</v>
      </c>
      <c r="D24" s="90">
        <v>222774</v>
      </c>
      <c r="E24" s="78"/>
      <c r="F24" s="90">
        <v>16066088290</v>
      </c>
      <c r="G24" s="78"/>
      <c r="H24" s="90">
        <v>16032871016</v>
      </c>
      <c r="I24" s="78"/>
      <c r="J24" s="90">
        <v>33217274</v>
      </c>
      <c r="K24" s="89"/>
      <c r="L24" s="90">
        <v>222774</v>
      </c>
      <c r="M24" s="78"/>
      <c r="N24" s="90">
        <v>16066088290</v>
      </c>
      <c r="O24" s="78"/>
      <c r="P24" s="90">
        <v>16277268235</v>
      </c>
      <c r="Q24" s="78"/>
      <c r="R24" s="90">
        <v>-211179944</v>
      </c>
    </row>
    <row r="25" spans="2:18" s="2" customFormat="1" x14ac:dyDescent="0.55000000000000004">
      <c r="B25" s="2" t="s">
        <v>196</v>
      </c>
      <c r="D25" s="90">
        <v>838066</v>
      </c>
      <c r="E25" s="78"/>
      <c r="F25" s="90">
        <v>19860615454</v>
      </c>
      <c r="G25" s="78"/>
      <c r="H25" s="90">
        <v>19902269429</v>
      </c>
      <c r="I25" s="78"/>
      <c r="J25" s="90">
        <v>-41653974</v>
      </c>
      <c r="K25" s="89"/>
      <c r="L25" s="90">
        <v>838066</v>
      </c>
      <c r="M25" s="78"/>
      <c r="N25" s="90">
        <v>19860615454</v>
      </c>
      <c r="O25" s="78"/>
      <c r="P25" s="90">
        <v>20165444248</v>
      </c>
      <c r="Q25" s="78"/>
      <c r="R25" s="90">
        <v>-304828793</v>
      </c>
    </row>
    <row r="26" spans="2:18" s="2" customFormat="1" x14ac:dyDescent="0.55000000000000004">
      <c r="B26" s="2" t="s">
        <v>182</v>
      </c>
      <c r="D26" s="90">
        <v>138126</v>
      </c>
      <c r="E26" s="78"/>
      <c r="F26" s="90">
        <v>12682784363</v>
      </c>
      <c r="G26" s="78"/>
      <c r="H26" s="90">
        <v>13160602806</v>
      </c>
      <c r="I26" s="78"/>
      <c r="J26" s="90">
        <v>-477818442</v>
      </c>
      <c r="K26" s="89"/>
      <c r="L26" s="90">
        <v>138126</v>
      </c>
      <c r="M26" s="78"/>
      <c r="N26" s="90">
        <v>12682784363</v>
      </c>
      <c r="O26" s="78"/>
      <c r="P26" s="90">
        <v>13234812888</v>
      </c>
      <c r="Q26" s="78"/>
      <c r="R26" s="90">
        <v>-552028524</v>
      </c>
    </row>
    <row r="27" spans="2:18" s="2" customFormat="1" x14ac:dyDescent="0.55000000000000004">
      <c r="B27" s="2" t="s">
        <v>213</v>
      </c>
      <c r="D27" s="90">
        <v>1381518</v>
      </c>
      <c r="E27" s="78"/>
      <c r="F27" s="90">
        <v>14254832906</v>
      </c>
      <c r="G27" s="78"/>
      <c r="H27" s="90">
        <v>15003494963</v>
      </c>
      <c r="I27" s="78"/>
      <c r="J27" s="90">
        <v>-748662056</v>
      </c>
      <c r="K27" s="89"/>
      <c r="L27" s="90">
        <v>1381518</v>
      </c>
      <c r="M27" s="78"/>
      <c r="N27" s="90">
        <v>14254832906</v>
      </c>
      <c r="O27" s="78"/>
      <c r="P27" s="90">
        <v>15003494963</v>
      </c>
      <c r="Q27" s="78"/>
      <c r="R27" s="90">
        <v>-748662056</v>
      </c>
    </row>
    <row r="28" spans="2:18" s="2" customFormat="1" x14ac:dyDescent="0.55000000000000004">
      <c r="B28" s="2" t="s">
        <v>14</v>
      </c>
      <c r="D28" s="90">
        <v>1382000</v>
      </c>
      <c r="E28" s="78"/>
      <c r="F28" s="90">
        <v>9534013074</v>
      </c>
      <c r="G28" s="78"/>
      <c r="H28" s="90">
        <v>9726341868</v>
      </c>
      <c r="I28" s="78"/>
      <c r="J28" s="90">
        <v>-192328794</v>
      </c>
      <c r="K28" s="89"/>
      <c r="L28" s="90">
        <v>1382000</v>
      </c>
      <c r="M28" s="78"/>
      <c r="N28" s="90">
        <v>9534013074</v>
      </c>
      <c r="O28" s="78"/>
      <c r="P28" s="90">
        <v>10372017105</v>
      </c>
      <c r="Q28" s="78"/>
      <c r="R28" s="90">
        <v>-838004031</v>
      </c>
    </row>
    <row r="29" spans="2:18" s="2" customFormat="1" x14ac:dyDescent="0.55000000000000004">
      <c r="B29" s="2" t="s">
        <v>201</v>
      </c>
      <c r="D29" s="90">
        <v>902641</v>
      </c>
      <c r="E29" s="78"/>
      <c r="F29" s="90">
        <v>8612897475</v>
      </c>
      <c r="G29" s="78"/>
      <c r="H29" s="90">
        <v>9385447192</v>
      </c>
      <c r="I29" s="78"/>
      <c r="J29" s="90">
        <v>-772549716</v>
      </c>
      <c r="K29" s="89"/>
      <c r="L29" s="90">
        <v>902641</v>
      </c>
      <c r="M29" s="78"/>
      <c r="N29" s="90">
        <v>8612897475</v>
      </c>
      <c r="O29" s="78"/>
      <c r="P29" s="90">
        <v>9502101807</v>
      </c>
      <c r="Q29" s="78"/>
      <c r="R29" s="90">
        <v>-889204331</v>
      </c>
    </row>
    <row r="30" spans="2:18" s="2" customFormat="1" x14ac:dyDescent="0.55000000000000004">
      <c r="B30" s="2" t="s">
        <v>202</v>
      </c>
      <c r="D30" s="90">
        <v>673000</v>
      </c>
      <c r="E30" s="78"/>
      <c r="F30" s="90">
        <v>7680070062</v>
      </c>
      <c r="G30" s="78"/>
      <c r="H30" s="90">
        <v>7265292759</v>
      </c>
      <c r="I30" s="78"/>
      <c r="J30" s="90">
        <v>414777303</v>
      </c>
      <c r="K30" s="89"/>
      <c r="L30" s="90">
        <v>673000</v>
      </c>
      <c r="M30" s="78"/>
      <c r="N30" s="90">
        <v>7680070062</v>
      </c>
      <c r="O30" s="78"/>
      <c r="P30" s="90">
        <v>8579404000</v>
      </c>
      <c r="Q30" s="78"/>
      <c r="R30" s="90">
        <v>-899333938</v>
      </c>
    </row>
    <row r="31" spans="2:18" s="2" customFormat="1" x14ac:dyDescent="0.55000000000000004">
      <c r="B31" s="2" t="s">
        <v>197</v>
      </c>
      <c r="D31" s="90">
        <v>808987</v>
      </c>
      <c r="E31" s="78"/>
      <c r="F31" s="90">
        <v>18311031217</v>
      </c>
      <c r="G31" s="78"/>
      <c r="H31" s="90">
        <v>18817660539</v>
      </c>
      <c r="I31" s="78"/>
      <c r="J31" s="90">
        <v>-506629321</v>
      </c>
      <c r="K31" s="89"/>
      <c r="L31" s="90">
        <v>808987</v>
      </c>
      <c r="M31" s="78"/>
      <c r="N31" s="90">
        <v>18311031217</v>
      </c>
      <c r="O31" s="78"/>
      <c r="P31" s="90">
        <v>19799853898</v>
      </c>
      <c r="Q31" s="78"/>
      <c r="R31" s="90">
        <v>-1488822680</v>
      </c>
    </row>
    <row r="32" spans="2:18" s="2" customFormat="1" x14ac:dyDescent="0.55000000000000004">
      <c r="B32" s="2" t="s">
        <v>19</v>
      </c>
      <c r="D32" s="90">
        <v>3460000</v>
      </c>
      <c r="E32" s="78"/>
      <c r="F32" s="90">
        <v>12832449903</v>
      </c>
      <c r="G32" s="78"/>
      <c r="H32" s="90">
        <v>12663918666</v>
      </c>
      <c r="I32" s="78"/>
      <c r="J32" s="90">
        <v>168531237</v>
      </c>
      <c r="K32" s="89"/>
      <c r="L32" s="90">
        <v>3460000</v>
      </c>
      <c r="M32" s="78"/>
      <c r="N32" s="90">
        <v>12832449903</v>
      </c>
      <c r="O32" s="78"/>
      <c r="P32" s="90">
        <v>14373797833</v>
      </c>
      <c r="Q32" s="78"/>
      <c r="R32" s="90">
        <v>-1541347930</v>
      </c>
    </row>
    <row r="33" spans="2:18" s="2" customFormat="1" x14ac:dyDescent="0.55000000000000004">
      <c r="B33" s="2" t="s">
        <v>211</v>
      </c>
      <c r="D33" s="90">
        <v>180000</v>
      </c>
      <c r="E33" s="78"/>
      <c r="F33" s="90">
        <v>17875007100</v>
      </c>
      <c r="G33" s="78"/>
      <c r="H33" s="90">
        <v>19817978341</v>
      </c>
      <c r="I33" s="78"/>
      <c r="J33" s="90">
        <v>-1942971241</v>
      </c>
      <c r="K33" s="89"/>
      <c r="L33" s="90">
        <v>180000</v>
      </c>
      <c r="M33" s="78"/>
      <c r="N33" s="90">
        <v>17875007100</v>
      </c>
      <c r="O33" s="78"/>
      <c r="P33" s="90">
        <v>19817978341</v>
      </c>
      <c r="Q33" s="78"/>
      <c r="R33" s="90">
        <v>-1942971241</v>
      </c>
    </row>
    <row r="34" spans="2:18" s="2" customFormat="1" x14ac:dyDescent="0.55000000000000004">
      <c r="B34" s="2" t="s">
        <v>166</v>
      </c>
      <c r="D34" s="90">
        <v>1517000</v>
      </c>
      <c r="E34" s="78"/>
      <c r="F34" s="90">
        <v>19890175081</v>
      </c>
      <c r="G34" s="78"/>
      <c r="H34" s="90">
        <v>20295242710</v>
      </c>
      <c r="I34" s="78"/>
      <c r="J34" s="90">
        <v>-405067628</v>
      </c>
      <c r="K34" s="89"/>
      <c r="L34" s="90">
        <v>1517000</v>
      </c>
      <c r="M34" s="78"/>
      <c r="N34" s="90">
        <v>19890175081</v>
      </c>
      <c r="O34" s="78"/>
      <c r="P34" s="90">
        <v>22008134498</v>
      </c>
      <c r="Q34" s="78"/>
      <c r="R34" s="90">
        <v>-2117959416</v>
      </c>
    </row>
    <row r="35" spans="2:18" s="2" customFormat="1" x14ac:dyDescent="0.55000000000000004">
      <c r="B35" s="2" t="s">
        <v>180</v>
      </c>
      <c r="D35" s="90">
        <v>5496849</v>
      </c>
      <c r="E35" s="78"/>
      <c r="F35" s="90">
        <v>17397830511</v>
      </c>
      <c r="G35" s="78"/>
      <c r="H35" s="90">
        <v>18359519634</v>
      </c>
      <c r="I35" s="78"/>
      <c r="J35" s="90">
        <v>-961689122</v>
      </c>
      <c r="K35" s="89"/>
      <c r="L35" s="90">
        <v>5496849</v>
      </c>
      <c r="M35" s="78"/>
      <c r="N35" s="90">
        <v>17397830511</v>
      </c>
      <c r="O35" s="78"/>
      <c r="P35" s="90">
        <v>19714578941</v>
      </c>
      <c r="Q35" s="78"/>
      <c r="R35" s="90">
        <v>-2316748429</v>
      </c>
    </row>
    <row r="36" spans="2:18" s="2" customFormat="1" x14ac:dyDescent="0.55000000000000004">
      <c r="B36" s="2" t="s">
        <v>150</v>
      </c>
      <c r="D36" s="90">
        <v>322000</v>
      </c>
      <c r="E36" s="78"/>
      <c r="F36" s="90">
        <v>22050593649</v>
      </c>
      <c r="G36" s="78"/>
      <c r="H36" s="90">
        <v>21096743031</v>
      </c>
      <c r="I36" s="78"/>
      <c r="J36" s="90">
        <v>953850618</v>
      </c>
      <c r="K36" s="89"/>
      <c r="L36" s="90">
        <v>322000</v>
      </c>
      <c r="M36" s="78"/>
      <c r="N36" s="90">
        <v>22050593649</v>
      </c>
      <c r="O36" s="78"/>
      <c r="P36" s="90">
        <v>24850438475</v>
      </c>
      <c r="Q36" s="78"/>
      <c r="R36" s="90">
        <v>-2799844826</v>
      </c>
    </row>
    <row r="37" spans="2:18" s="2" customFormat="1" x14ac:dyDescent="0.55000000000000004">
      <c r="B37" s="2" t="s">
        <v>130</v>
      </c>
      <c r="D37" s="90">
        <v>713928</v>
      </c>
      <c r="E37" s="78"/>
      <c r="F37" s="90">
        <v>18948459428</v>
      </c>
      <c r="G37" s="78"/>
      <c r="H37" s="90">
        <v>18877491415</v>
      </c>
      <c r="I37" s="78"/>
      <c r="J37" s="90">
        <v>70968013</v>
      </c>
      <c r="K37" s="89"/>
      <c r="L37" s="90">
        <v>713928</v>
      </c>
      <c r="M37" s="78"/>
      <c r="N37" s="90">
        <v>18948459428</v>
      </c>
      <c r="O37" s="78"/>
      <c r="P37" s="90">
        <v>22091092339</v>
      </c>
      <c r="Q37" s="78"/>
      <c r="R37" s="90">
        <v>-3142632910</v>
      </c>
    </row>
    <row r="38" spans="2:18" s="2" customFormat="1" x14ac:dyDescent="0.55000000000000004">
      <c r="B38" s="2" t="s">
        <v>154</v>
      </c>
      <c r="D38" s="90">
        <v>940456</v>
      </c>
      <c r="E38" s="78"/>
      <c r="F38" s="90">
        <v>11863377039</v>
      </c>
      <c r="G38" s="78"/>
      <c r="H38" s="90">
        <v>12153183728</v>
      </c>
      <c r="I38" s="78"/>
      <c r="J38" s="90">
        <v>-289806688</v>
      </c>
      <c r="K38" s="89"/>
      <c r="L38" s="90">
        <v>940456</v>
      </c>
      <c r="M38" s="78"/>
      <c r="N38" s="90">
        <v>11863377039</v>
      </c>
      <c r="O38" s="78"/>
      <c r="P38" s="90">
        <v>15014954934</v>
      </c>
      <c r="Q38" s="78"/>
      <c r="R38" s="90">
        <v>-3151577894</v>
      </c>
    </row>
    <row r="39" spans="2:18" s="2" customFormat="1" x14ac:dyDescent="0.55000000000000004">
      <c r="B39" s="2" t="s">
        <v>149</v>
      </c>
      <c r="D39" s="90">
        <v>643000</v>
      </c>
      <c r="E39" s="78"/>
      <c r="F39" s="90">
        <v>38606118660</v>
      </c>
      <c r="G39" s="78"/>
      <c r="H39" s="90">
        <v>36132514699</v>
      </c>
      <c r="I39" s="78"/>
      <c r="J39" s="90">
        <v>2473603961</v>
      </c>
      <c r="K39" s="89"/>
      <c r="L39" s="90">
        <v>643000</v>
      </c>
      <c r="M39" s="78"/>
      <c r="N39" s="90">
        <v>38606118660</v>
      </c>
      <c r="O39" s="78"/>
      <c r="P39" s="90">
        <v>41828493349</v>
      </c>
      <c r="Q39" s="78"/>
      <c r="R39" s="90">
        <v>-3222374689</v>
      </c>
    </row>
    <row r="40" spans="2:18" s="2" customFormat="1" x14ac:dyDescent="0.55000000000000004">
      <c r="B40" s="2" t="s">
        <v>195</v>
      </c>
      <c r="D40" s="90">
        <v>1314255</v>
      </c>
      <c r="E40" s="78"/>
      <c r="F40" s="90">
        <v>25736773100</v>
      </c>
      <c r="G40" s="78"/>
      <c r="H40" s="90">
        <v>28603376436</v>
      </c>
      <c r="I40" s="78"/>
      <c r="J40" s="90">
        <v>-2866603335</v>
      </c>
      <c r="K40" s="89"/>
      <c r="L40" s="90">
        <v>1314255</v>
      </c>
      <c r="M40" s="78"/>
      <c r="N40" s="90">
        <v>25736773100</v>
      </c>
      <c r="O40" s="78"/>
      <c r="P40" s="90">
        <v>29019185204</v>
      </c>
      <c r="Q40" s="78"/>
      <c r="R40" s="90">
        <v>-3282412103</v>
      </c>
    </row>
    <row r="41" spans="2:18" s="2" customFormat="1" x14ac:dyDescent="0.55000000000000004">
      <c r="B41" s="2" t="s">
        <v>198</v>
      </c>
      <c r="D41" s="90">
        <v>987000</v>
      </c>
      <c r="E41" s="78"/>
      <c r="F41" s="90">
        <v>16522184574</v>
      </c>
      <c r="G41" s="78"/>
      <c r="H41" s="90">
        <v>17591613385</v>
      </c>
      <c r="I41" s="78"/>
      <c r="J41" s="90">
        <v>-1069428811</v>
      </c>
      <c r="K41" s="89"/>
      <c r="L41" s="90">
        <v>987000</v>
      </c>
      <c r="M41" s="78"/>
      <c r="N41" s="90">
        <v>16522184574</v>
      </c>
      <c r="O41" s="78"/>
      <c r="P41" s="90">
        <v>19970492085</v>
      </c>
      <c r="Q41" s="78"/>
      <c r="R41" s="90">
        <v>-3448307511</v>
      </c>
    </row>
    <row r="42" spans="2:18" s="2" customFormat="1" x14ac:dyDescent="0.55000000000000004">
      <c r="B42" s="2" t="s">
        <v>194</v>
      </c>
      <c r="D42" s="90">
        <v>3855000</v>
      </c>
      <c r="E42" s="78"/>
      <c r="F42" s="90">
        <v>20999703870</v>
      </c>
      <c r="G42" s="78"/>
      <c r="H42" s="90">
        <v>22455887715</v>
      </c>
      <c r="I42" s="78"/>
      <c r="J42" s="90">
        <v>-1456183845</v>
      </c>
      <c r="K42" s="89"/>
      <c r="L42" s="90">
        <v>3855000</v>
      </c>
      <c r="M42" s="78"/>
      <c r="N42" s="90">
        <v>20999703870</v>
      </c>
      <c r="O42" s="78"/>
      <c r="P42" s="90">
        <v>24809456430</v>
      </c>
      <c r="Q42" s="78"/>
      <c r="R42" s="90">
        <v>-3809752560</v>
      </c>
    </row>
    <row r="43" spans="2:18" s="2" customFormat="1" x14ac:dyDescent="0.55000000000000004">
      <c r="B43" s="2" t="s">
        <v>125</v>
      </c>
      <c r="D43" s="90">
        <v>1717303</v>
      </c>
      <c r="E43" s="78"/>
      <c r="F43" s="90">
        <v>26562243333</v>
      </c>
      <c r="G43" s="78"/>
      <c r="H43" s="90">
        <v>28781453894</v>
      </c>
      <c r="I43" s="78"/>
      <c r="J43" s="90">
        <v>-2219210560</v>
      </c>
      <c r="K43" s="89"/>
      <c r="L43" s="90">
        <v>1717303</v>
      </c>
      <c r="M43" s="78"/>
      <c r="N43" s="90">
        <v>26562243333</v>
      </c>
      <c r="O43" s="78"/>
      <c r="P43" s="90">
        <v>30561497790</v>
      </c>
      <c r="Q43" s="78"/>
      <c r="R43" s="90">
        <v>-3999254456</v>
      </c>
    </row>
    <row r="44" spans="2:18" s="2" customFormat="1" x14ac:dyDescent="0.55000000000000004">
      <c r="B44" s="2" t="s">
        <v>131</v>
      </c>
      <c r="D44" s="90">
        <v>951827</v>
      </c>
      <c r="E44" s="78"/>
      <c r="F44" s="90">
        <v>24042017821</v>
      </c>
      <c r="G44" s="78"/>
      <c r="H44" s="90">
        <v>23568936007</v>
      </c>
      <c r="I44" s="78"/>
      <c r="J44" s="90">
        <v>473081814</v>
      </c>
      <c r="K44" s="89"/>
      <c r="L44" s="90">
        <v>951827</v>
      </c>
      <c r="M44" s="78"/>
      <c r="N44" s="90">
        <v>24042017821</v>
      </c>
      <c r="O44" s="78"/>
      <c r="P44" s="90">
        <v>28144785851</v>
      </c>
      <c r="Q44" s="78"/>
      <c r="R44" s="90">
        <v>-4102768029</v>
      </c>
    </row>
    <row r="45" spans="2:18" s="2" customFormat="1" x14ac:dyDescent="0.55000000000000004">
      <c r="B45" s="2" t="s">
        <v>151</v>
      </c>
      <c r="D45" s="90">
        <v>2093147</v>
      </c>
      <c r="E45" s="78"/>
      <c r="F45" s="90">
        <v>15938106659</v>
      </c>
      <c r="G45" s="78"/>
      <c r="H45" s="90">
        <v>17124101541</v>
      </c>
      <c r="I45" s="78"/>
      <c r="J45" s="90">
        <v>-1185994881</v>
      </c>
      <c r="K45" s="89"/>
      <c r="L45" s="90">
        <v>2093147</v>
      </c>
      <c r="M45" s="78"/>
      <c r="N45" s="90">
        <v>15938106659</v>
      </c>
      <c r="O45" s="78"/>
      <c r="P45" s="90">
        <v>20267779876</v>
      </c>
      <c r="Q45" s="78"/>
      <c r="R45" s="90">
        <v>-4329673216</v>
      </c>
    </row>
    <row r="46" spans="2:18" s="2" customFormat="1" x14ac:dyDescent="0.55000000000000004">
      <c r="B46" s="2" t="s">
        <v>18</v>
      </c>
      <c r="D46" s="90">
        <v>1301600</v>
      </c>
      <c r="E46" s="78"/>
      <c r="F46" s="90">
        <v>17868144178</v>
      </c>
      <c r="G46" s="78"/>
      <c r="H46" s="90">
        <v>18424502035</v>
      </c>
      <c r="I46" s="78"/>
      <c r="J46" s="90">
        <v>-556357856</v>
      </c>
      <c r="K46" s="89"/>
      <c r="L46" s="90">
        <v>1301600</v>
      </c>
      <c r="M46" s="78"/>
      <c r="N46" s="90">
        <v>17868144178</v>
      </c>
      <c r="O46" s="78"/>
      <c r="P46" s="90">
        <v>24018483239</v>
      </c>
      <c r="Q46" s="78"/>
      <c r="R46" s="90">
        <v>-6150339060</v>
      </c>
    </row>
    <row r="47" spans="2:18" s="2" customFormat="1" x14ac:dyDescent="0.55000000000000004">
      <c r="B47" s="2" t="s">
        <v>17</v>
      </c>
      <c r="D47" s="90">
        <v>11185256</v>
      </c>
      <c r="E47" s="78"/>
      <c r="F47" s="90">
        <v>55815892708</v>
      </c>
      <c r="G47" s="78"/>
      <c r="H47" s="90">
        <v>59040316789</v>
      </c>
      <c r="I47" s="78"/>
      <c r="J47" s="90">
        <v>-3224424080</v>
      </c>
      <c r="K47" s="89"/>
      <c r="L47" s="90">
        <v>11185256</v>
      </c>
      <c r="M47" s="78"/>
      <c r="N47" s="90">
        <v>55815892708</v>
      </c>
      <c r="O47" s="78"/>
      <c r="P47" s="90">
        <v>68810724122</v>
      </c>
      <c r="Q47" s="78"/>
      <c r="R47" s="90">
        <v>-12994831413</v>
      </c>
    </row>
    <row r="48" spans="2:18" s="2" customFormat="1" x14ac:dyDescent="0.55000000000000004">
      <c r="D48" s="90"/>
      <c r="E48" s="78"/>
      <c r="F48" s="90"/>
      <c r="G48" s="78"/>
      <c r="H48" s="90"/>
      <c r="I48" s="78"/>
      <c r="J48" s="90"/>
      <c r="K48" s="89"/>
      <c r="L48" s="90"/>
      <c r="M48" s="78"/>
      <c r="N48" s="90"/>
      <c r="O48" s="78"/>
      <c r="P48" s="90"/>
      <c r="Q48" s="78"/>
      <c r="R48" s="90"/>
    </row>
    <row r="49" spans="2:18" s="43" customFormat="1" ht="30.75" customHeight="1" thickBot="1" x14ac:dyDescent="0.65">
      <c r="B49" s="87" t="s">
        <v>95</v>
      </c>
      <c r="D49" s="92">
        <f>SUM(D10:D47)</f>
        <v>63939862</v>
      </c>
      <c r="E49" s="47"/>
      <c r="F49" s="92">
        <f>SUM(F10:F48)</f>
        <v>666703114978</v>
      </c>
      <c r="G49" s="47"/>
      <c r="H49" s="92">
        <f>SUM(H10:H48)</f>
        <v>687404927298</v>
      </c>
      <c r="I49" s="47"/>
      <c r="J49" s="92">
        <f>SUM(J10:J48)</f>
        <v>-20701812298</v>
      </c>
      <c r="K49" s="93"/>
      <c r="L49" s="92">
        <f>SUM(L10:L48)</f>
        <v>63939862</v>
      </c>
      <c r="M49" s="47"/>
      <c r="N49" s="92">
        <f>SUM(N10:N48)</f>
        <v>666703114978</v>
      </c>
      <c r="O49" s="47"/>
      <c r="P49" s="92">
        <f>SUM(P10:P48)</f>
        <v>728901030146</v>
      </c>
      <c r="Q49" s="47"/>
      <c r="R49" s="92">
        <f>SUM(R10:R48)</f>
        <v>-62197915149</v>
      </c>
    </row>
    <row r="50" spans="2:18" ht="21.75" thickTop="1" x14ac:dyDescent="0.55000000000000004"/>
    <row r="51" spans="2:18" ht="30" x14ac:dyDescent="0.75">
      <c r="J51" s="61">
        <v>11</v>
      </c>
    </row>
  </sheetData>
  <sortState xmlns:xlrd2="http://schemas.microsoft.com/office/spreadsheetml/2017/richdata2" ref="B10:R47">
    <sortCondition descending="1" ref="R10:R4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3622047244094499" right="0.23622047244094499" top="0.25" bottom="0.25" header="0.31496062992126" footer="0.31496062992126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52"/>
  <sheetViews>
    <sheetView rightToLeft="1" view="pageBreakPreview" topLeftCell="A19" zoomScale="60" zoomScaleNormal="96" workbookViewId="0">
      <selection activeCell="A49" sqref="A49:XFD53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8" ht="30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8" ht="30" x14ac:dyDescent="0.55000000000000004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208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1" t="s">
        <v>2</v>
      </c>
      <c r="D8" s="112" t="s">
        <v>58</v>
      </c>
      <c r="E8" s="112" t="s">
        <v>58</v>
      </c>
      <c r="F8" s="112" t="s">
        <v>58</v>
      </c>
      <c r="G8" s="112" t="s">
        <v>58</v>
      </c>
      <c r="H8" s="112" t="s">
        <v>58</v>
      </c>
      <c r="I8" s="112" t="s">
        <v>58</v>
      </c>
      <c r="J8" s="112" t="s">
        <v>58</v>
      </c>
      <c r="L8" s="112" t="s">
        <v>59</v>
      </c>
      <c r="M8" s="112" t="s">
        <v>59</v>
      </c>
      <c r="N8" s="112" t="s">
        <v>59</v>
      </c>
      <c r="O8" s="112" t="s">
        <v>59</v>
      </c>
      <c r="P8" s="112" t="s">
        <v>59</v>
      </c>
      <c r="Q8" s="112" t="s">
        <v>59</v>
      </c>
      <c r="R8" s="112" t="s">
        <v>59</v>
      </c>
    </row>
    <row r="9" spans="2:28" s="4" customFormat="1" ht="63" customHeight="1" x14ac:dyDescent="0.55000000000000004">
      <c r="B9" s="131" t="s">
        <v>2</v>
      </c>
      <c r="D9" s="115" t="s">
        <v>6</v>
      </c>
      <c r="E9" s="49"/>
      <c r="F9" s="115" t="s">
        <v>74</v>
      </c>
      <c r="G9" s="49"/>
      <c r="H9" s="115" t="s">
        <v>75</v>
      </c>
      <c r="I9" s="49"/>
      <c r="J9" s="115" t="s">
        <v>77</v>
      </c>
      <c r="L9" s="115" t="s">
        <v>6</v>
      </c>
      <c r="M9" s="49"/>
      <c r="N9" s="115" t="s">
        <v>74</v>
      </c>
      <c r="O9" s="49"/>
      <c r="P9" s="115" t="s">
        <v>75</v>
      </c>
      <c r="Q9" s="49"/>
      <c r="R9" s="115" t="s">
        <v>77</v>
      </c>
    </row>
    <row r="10" spans="2:28" x14ac:dyDescent="0.55000000000000004">
      <c r="B10" s="44" t="s">
        <v>122</v>
      </c>
      <c r="D10" s="9">
        <v>70347</v>
      </c>
      <c r="F10" s="9">
        <v>21977590365</v>
      </c>
      <c r="H10" s="9">
        <v>13951594325</v>
      </c>
      <c r="J10" s="9">
        <v>8025996040</v>
      </c>
      <c r="L10" s="9">
        <v>70347</v>
      </c>
      <c r="N10" s="9">
        <v>21977590365</v>
      </c>
      <c r="P10" s="9">
        <v>13951594325</v>
      </c>
      <c r="R10" s="9">
        <v>8025996040</v>
      </c>
    </row>
    <row r="11" spans="2:28" x14ac:dyDescent="0.55000000000000004">
      <c r="B11" s="2" t="s">
        <v>175</v>
      </c>
      <c r="D11" s="3">
        <v>1054000</v>
      </c>
      <c r="F11" s="3">
        <v>18031411008</v>
      </c>
      <c r="H11" s="3">
        <v>13674822985</v>
      </c>
      <c r="J11" s="3">
        <v>4356588023</v>
      </c>
      <c r="L11" s="3">
        <v>1154000</v>
      </c>
      <c r="N11" s="3">
        <v>20070507340</v>
      </c>
      <c r="P11" s="3">
        <v>15700852427</v>
      </c>
      <c r="R11" s="3">
        <v>4369654913</v>
      </c>
    </row>
    <row r="12" spans="2:28" x14ac:dyDescent="0.55000000000000004">
      <c r="B12" s="2" t="s">
        <v>72</v>
      </c>
      <c r="D12" s="3">
        <v>0</v>
      </c>
      <c r="F12" s="3">
        <v>0</v>
      </c>
      <c r="H12" s="3">
        <v>0</v>
      </c>
      <c r="J12" s="3">
        <v>0</v>
      </c>
      <c r="L12" s="3">
        <v>530330</v>
      </c>
      <c r="N12" s="3">
        <v>12942134903</v>
      </c>
      <c r="P12" s="3">
        <v>9154304789</v>
      </c>
      <c r="R12" s="3">
        <v>3787830114</v>
      </c>
    </row>
    <row r="13" spans="2:28" x14ac:dyDescent="0.55000000000000004">
      <c r="B13" s="2" t="s">
        <v>123</v>
      </c>
      <c r="D13" s="3">
        <v>0</v>
      </c>
      <c r="F13" s="3">
        <v>0</v>
      </c>
      <c r="H13" s="3">
        <v>0</v>
      </c>
      <c r="J13" s="3">
        <v>0</v>
      </c>
      <c r="L13" s="3">
        <v>1156000</v>
      </c>
      <c r="N13" s="3">
        <v>18636596020</v>
      </c>
      <c r="P13" s="3">
        <v>15053495580</v>
      </c>
      <c r="R13" s="3">
        <v>3583100440</v>
      </c>
    </row>
    <row r="14" spans="2:28" x14ac:dyDescent="0.55000000000000004">
      <c r="B14" s="2" t="s">
        <v>124</v>
      </c>
      <c r="D14" s="3">
        <v>0</v>
      </c>
      <c r="F14" s="3">
        <v>0</v>
      </c>
      <c r="H14" s="3">
        <v>0</v>
      </c>
      <c r="J14" s="3">
        <v>0</v>
      </c>
      <c r="L14" s="3">
        <v>363478</v>
      </c>
      <c r="N14" s="3">
        <v>12524286700</v>
      </c>
      <c r="P14" s="3">
        <v>9769965871</v>
      </c>
      <c r="R14" s="3">
        <v>2754320829</v>
      </c>
    </row>
    <row r="15" spans="2:28" x14ac:dyDescent="0.55000000000000004">
      <c r="B15" s="2" t="s">
        <v>181</v>
      </c>
      <c r="D15" s="3">
        <v>12200000</v>
      </c>
      <c r="F15" s="3">
        <v>16217539987</v>
      </c>
      <c r="H15" s="3">
        <v>14831916878</v>
      </c>
      <c r="J15" s="3">
        <v>1385623109</v>
      </c>
      <c r="L15" s="3">
        <v>12200000</v>
      </c>
      <c r="N15" s="3">
        <v>16217539987</v>
      </c>
      <c r="P15" s="3">
        <v>14831916878</v>
      </c>
      <c r="R15" s="3">
        <v>1385623109</v>
      </c>
    </row>
    <row r="16" spans="2:28" x14ac:dyDescent="0.55000000000000004">
      <c r="B16" s="2" t="s">
        <v>152</v>
      </c>
      <c r="D16" s="3">
        <v>0</v>
      </c>
      <c r="F16" s="3">
        <v>0</v>
      </c>
      <c r="H16" s="3">
        <v>0</v>
      </c>
      <c r="J16" s="3">
        <v>0</v>
      </c>
      <c r="L16" s="3">
        <v>1138606</v>
      </c>
      <c r="N16" s="3">
        <v>21115813585</v>
      </c>
      <c r="P16" s="3">
        <v>19732146762</v>
      </c>
      <c r="R16" s="3">
        <v>1383666823</v>
      </c>
    </row>
    <row r="17" spans="2:18" x14ac:dyDescent="0.55000000000000004">
      <c r="B17" s="2" t="s">
        <v>120</v>
      </c>
      <c r="D17" s="3">
        <v>0</v>
      </c>
      <c r="F17" s="3">
        <v>0</v>
      </c>
      <c r="H17" s="3">
        <v>0</v>
      </c>
      <c r="J17" s="3">
        <v>0</v>
      </c>
      <c r="L17" s="3">
        <v>1814680</v>
      </c>
      <c r="N17" s="3">
        <v>5790861145</v>
      </c>
      <c r="P17" s="3">
        <v>4556607584</v>
      </c>
      <c r="R17" s="3">
        <v>1234253561</v>
      </c>
    </row>
    <row r="18" spans="2:18" x14ac:dyDescent="0.55000000000000004">
      <c r="B18" s="2" t="s">
        <v>78</v>
      </c>
      <c r="D18" s="3">
        <v>0</v>
      </c>
      <c r="F18" s="3">
        <v>0</v>
      </c>
      <c r="H18" s="3">
        <v>0</v>
      </c>
      <c r="J18" s="3">
        <v>0</v>
      </c>
      <c r="L18" s="3">
        <v>231433</v>
      </c>
      <c r="N18" s="3">
        <v>8667341847</v>
      </c>
      <c r="P18" s="3">
        <v>7476819143</v>
      </c>
      <c r="R18" s="3">
        <v>1190522704</v>
      </c>
    </row>
    <row r="19" spans="2:18" x14ac:dyDescent="0.55000000000000004">
      <c r="B19" s="2" t="s">
        <v>130</v>
      </c>
      <c r="D19" s="3">
        <v>0</v>
      </c>
      <c r="F19" s="3">
        <v>0</v>
      </c>
      <c r="H19" s="3">
        <v>0</v>
      </c>
      <c r="J19" s="3">
        <v>0</v>
      </c>
      <c r="L19" s="3">
        <v>432991</v>
      </c>
      <c r="N19" s="3">
        <v>15084903323</v>
      </c>
      <c r="P19" s="3">
        <v>14107983424</v>
      </c>
      <c r="R19" s="3">
        <v>976919899</v>
      </c>
    </row>
    <row r="20" spans="2:18" x14ac:dyDescent="0.55000000000000004">
      <c r="B20" s="2" t="s">
        <v>145</v>
      </c>
      <c r="D20" s="3">
        <v>18000</v>
      </c>
      <c r="F20" s="3">
        <v>11746250611</v>
      </c>
      <c r="H20" s="3">
        <v>11296401944</v>
      </c>
      <c r="J20" s="3">
        <v>449848667</v>
      </c>
      <c r="L20" s="3">
        <v>46279</v>
      </c>
      <c r="N20" s="3">
        <v>28931367253</v>
      </c>
      <c r="P20" s="3">
        <v>28181859918</v>
      </c>
      <c r="R20" s="3">
        <v>749507335</v>
      </c>
    </row>
    <row r="21" spans="2:18" x14ac:dyDescent="0.55000000000000004">
      <c r="B21" s="2" t="s">
        <v>158</v>
      </c>
      <c r="D21" s="3">
        <v>20000</v>
      </c>
      <c r="F21" s="3">
        <v>12587228167</v>
      </c>
      <c r="H21" s="3">
        <v>12195689977</v>
      </c>
      <c r="J21" s="3">
        <v>391538190</v>
      </c>
      <c r="L21" s="3">
        <v>34600</v>
      </c>
      <c r="N21" s="3">
        <v>21394293599</v>
      </c>
      <c r="P21" s="3">
        <v>20719162374</v>
      </c>
      <c r="R21" s="3">
        <v>675131225</v>
      </c>
    </row>
    <row r="22" spans="2:18" x14ac:dyDescent="0.55000000000000004">
      <c r="B22" s="2" t="s">
        <v>182</v>
      </c>
      <c r="D22" s="3">
        <v>0</v>
      </c>
      <c r="F22" s="3">
        <v>0</v>
      </c>
      <c r="H22" s="3">
        <v>0</v>
      </c>
      <c r="J22" s="3">
        <v>0</v>
      </c>
      <c r="L22" s="3">
        <v>70201</v>
      </c>
      <c r="N22" s="3">
        <v>7126975615</v>
      </c>
      <c r="P22" s="3">
        <v>6726446137</v>
      </c>
      <c r="R22" s="3">
        <v>400529478</v>
      </c>
    </row>
    <row r="23" spans="2:18" x14ac:dyDescent="0.55000000000000004">
      <c r="B23" s="2" t="s">
        <v>147</v>
      </c>
      <c r="D23" s="3">
        <v>11100</v>
      </c>
      <c r="F23" s="3">
        <v>7343919678</v>
      </c>
      <c r="H23" s="3">
        <v>7071641499</v>
      </c>
      <c r="J23" s="3">
        <v>272278179</v>
      </c>
      <c r="L23" s="3">
        <v>22200</v>
      </c>
      <c r="N23" s="3">
        <v>14098177154</v>
      </c>
      <c r="P23" s="3">
        <v>13789225832</v>
      </c>
      <c r="R23" s="3">
        <v>308951322</v>
      </c>
    </row>
    <row r="24" spans="2:18" x14ac:dyDescent="0.55000000000000004">
      <c r="B24" s="2" t="s">
        <v>129</v>
      </c>
      <c r="D24" s="3">
        <v>0</v>
      </c>
      <c r="F24" s="3">
        <v>0</v>
      </c>
      <c r="H24" s="3">
        <v>0</v>
      </c>
      <c r="J24" s="3">
        <v>0</v>
      </c>
      <c r="L24" s="3">
        <v>453479</v>
      </c>
      <c r="N24" s="3">
        <v>10827754839</v>
      </c>
      <c r="P24" s="3">
        <v>10647442494</v>
      </c>
      <c r="R24" s="3">
        <v>180312345</v>
      </c>
    </row>
    <row r="25" spans="2:18" x14ac:dyDescent="0.55000000000000004">
      <c r="B25" s="2" t="s">
        <v>146</v>
      </c>
      <c r="D25" s="3">
        <v>0</v>
      </c>
      <c r="F25" s="3">
        <v>0</v>
      </c>
      <c r="H25" s="3">
        <v>0</v>
      </c>
      <c r="J25" s="3">
        <v>0</v>
      </c>
      <c r="L25" s="3">
        <v>10000</v>
      </c>
      <c r="N25" s="3">
        <v>9803833643</v>
      </c>
      <c r="P25" s="3">
        <v>9639746887</v>
      </c>
      <c r="R25" s="3">
        <v>164086756</v>
      </c>
    </row>
    <row r="26" spans="2:18" x14ac:dyDescent="0.55000000000000004">
      <c r="B26" s="2" t="s">
        <v>156</v>
      </c>
      <c r="D26" s="3">
        <v>0</v>
      </c>
      <c r="F26" s="3">
        <v>0</v>
      </c>
      <c r="H26" s="3">
        <v>0</v>
      </c>
      <c r="J26" s="3">
        <v>0</v>
      </c>
      <c r="L26" s="3">
        <v>15200</v>
      </c>
      <c r="N26" s="3">
        <v>9277918077</v>
      </c>
      <c r="P26" s="3">
        <v>9116766995</v>
      </c>
      <c r="R26" s="3">
        <v>161151082</v>
      </c>
    </row>
    <row r="27" spans="2:18" x14ac:dyDescent="0.55000000000000004">
      <c r="B27" s="2" t="s">
        <v>133</v>
      </c>
      <c r="D27" s="3">
        <v>0</v>
      </c>
      <c r="F27" s="3">
        <v>0</v>
      </c>
      <c r="H27" s="3">
        <v>0</v>
      </c>
      <c r="J27" s="3">
        <v>0</v>
      </c>
      <c r="L27" s="3">
        <v>1664444</v>
      </c>
      <c r="N27" s="3">
        <v>4314715224</v>
      </c>
      <c r="P27" s="3">
        <v>4171096747</v>
      </c>
      <c r="R27" s="3">
        <v>143618477</v>
      </c>
    </row>
    <row r="28" spans="2:18" x14ac:dyDescent="0.55000000000000004">
      <c r="B28" s="2" t="s">
        <v>176</v>
      </c>
      <c r="D28" s="3">
        <v>3500</v>
      </c>
      <c r="F28" s="3">
        <v>2332187216</v>
      </c>
      <c r="H28" s="3">
        <v>2275412343</v>
      </c>
      <c r="J28" s="3">
        <v>56774873</v>
      </c>
      <c r="L28" s="3">
        <v>13500</v>
      </c>
      <c r="N28" s="3">
        <v>8826709872</v>
      </c>
      <c r="P28" s="3">
        <v>8745884898</v>
      </c>
      <c r="R28" s="3">
        <v>80824974</v>
      </c>
    </row>
    <row r="29" spans="2:18" x14ac:dyDescent="0.55000000000000004">
      <c r="B29" s="2" t="s">
        <v>148</v>
      </c>
      <c r="D29" s="3">
        <v>0</v>
      </c>
      <c r="F29" s="3">
        <v>0</v>
      </c>
      <c r="H29" s="3">
        <v>0</v>
      </c>
      <c r="J29" s="3">
        <v>0</v>
      </c>
      <c r="L29" s="3">
        <v>12124</v>
      </c>
      <c r="N29" s="3">
        <v>7212069100</v>
      </c>
      <c r="P29" s="3">
        <v>7134131932</v>
      </c>
      <c r="R29" s="3">
        <v>77937168</v>
      </c>
    </row>
    <row r="30" spans="2:18" x14ac:dyDescent="0.55000000000000004">
      <c r="B30" s="2" t="s">
        <v>16</v>
      </c>
      <c r="D30" s="3">
        <v>0</v>
      </c>
      <c r="F30" s="3">
        <v>0</v>
      </c>
      <c r="H30" s="3">
        <v>0</v>
      </c>
      <c r="J30" s="3">
        <v>0</v>
      </c>
      <c r="L30" s="3">
        <v>414000</v>
      </c>
      <c r="N30" s="3">
        <v>8931162913</v>
      </c>
      <c r="P30" s="3">
        <v>8856269784</v>
      </c>
      <c r="R30" s="3">
        <v>74893129</v>
      </c>
    </row>
    <row r="31" spans="2:18" x14ac:dyDescent="0.55000000000000004">
      <c r="B31" s="2" t="s">
        <v>139</v>
      </c>
      <c r="D31" s="3">
        <v>0</v>
      </c>
      <c r="F31" s="3">
        <v>0</v>
      </c>
      <c r="H31" s="3">
        <v>0</v>
      </c>
      <c r="J31" s="3">
        <v>0</v>
      </c>
      <c r="L31" s="3">
        <v>135694</v>
      </c>
      <c r="N31" s="3">
        <v>2429887589</v>
      </c>
      <c r="P31" s="3">
        <v>2363436011</v>
      </c>
      <c r="R31" s="3">
        <v>66451578</v>
      </c>
    </row>
    <row r="32" spans="2:18" x14ac:dyDescent="0.55000000000000004">
      <c r="B32" s="2" t="s">
        <v>155</v>
      </c>
      <c r="D32" s="3">
        <v>0</v>
      </c>
      <c r="F32" s="3">
        <v>0</v>
      </c>
      <c r="H32" s="3">
        <v>0</v>
      </c>
      <c r="J32" s="3">
        <v>0</v>
      </c>
      <c r="L32" s="3">
        <v>8018</v>
      </c>
      <c r="N32" s="3">
        <v>8018000000</v>
      </c>
      <c r="P32" s="3">
        <v>7955237773</v>
      </c>
      <c r="R32" s="3">
        <v>62762227</v>
      </c>
    </row>
    <row r="33" spans="2:18" x14ac:dyDescent="0.55000000000000004">
      <c r="B33" s="2" t="s">
        <v>170</v>
      </c>
      <c r="D33" s="3">
        <v>0</v>
      </c>
      <c r="F33" s="3">
        <v>0</v>
      </c>
      <c r="H33" s="3">
        <v>0</v>
      </c>
      <c r="J33" s="3">
        <v>0</v>
      </c>
      <c r="L33" s="3">
        <v>15000</v>
      </c>
      <c r="N33" s="3">
        <v>15000000000</v>
      </c>
      <c r="P33" s="3">
        <v>14937494923</v>
      </c>
      <c r="R33" s="3">
        <v>62505077</v>
      </c>
    </row>
    <row r="34" spans="2:18" x14ac:dyDescent="0.55000000000000004">
      <c r="B34" s="2" t="s">
        <v>126</v>
      </c>
      <c r="D34" s="3">
        <v>100000</v>
      </c>
      <c r="F34" s="3">
        <v>736200734</v>
      </c>
      <c r="H34" s="3">
        <v>761442265</v>
      </c>
      <c r="J34" s="3">
        <v>-25241531</v>
      </c>
      <c r="L34" s="3">
        <v>620000</v>
      </c>
      <c r="N34" s="3">
        <v>4772648102</v>
      </c>
      <c r="P34" s="3">
        <v>4720942260</v>
      </c>
      <c r="R34" s="3">
        <v>51705842</v>
      </c>
    </row>
    <row r="35" spans="2:18" x14ac:dyDescent="0.55000000000000004">
      <c r="B35" s="2" t="s">
        <v>140</v>
      </c>
      <c r="D35" s="3">
        <v>0</v>
      </c>
      <c r="F35" s="3">
        <v>0</v>
      </c>
      <c r="H35" s="3">
        <v>0</v>
      </c>
      <c r="J35" s="3">
        <v>0</v>
      </c>
      <c r="L35" s="3">
        <v>2617000</v>
      </c>
      <c r="N35" s="3">
        <v>26667584066</v>
      </c>
      <c r="P35" s="3">
        <v>26627741626</v>
      </c>
      <c r="R35" s="3">
        <v>39842440</v>
      </c>
    </row>
    <row r="36" spans="2:18" x14ac:dyDescent="0.55000000000000004">
      <c r="B36" s="2" t="s">
        <v>157</v>
      </c>
      <c r="D36" s="3">
        <v>1400</v>
      </c>
      <c r="F36" s="3">
        <v>951561499</v>
      </c>
      <c r="H36" s="3">
        <v>928928335</v>
      </c>
      <c r="J36" s="3">
        <v>22633164</v>
      </c>
      <c r="L36" s="3">
        <v>2549</v>
      </c>
      <c r="N36" s="3">
        <v>1679470412</v>
      </c>
      <c r="P36" s="3">
        <v>1655250933</v>
      </c>
      <c r="R36" s="3">
        <v>24219479</v>
      </c>
    </row>
    <row r="37" spans="2:18" x14ac:dyDescent="0.55000000000000004">
      <c r="B37" s="2" t="s">
        <v>132</v>
      </c>
      <c r="D37" s="3">
        <v>0</v>
      </c>
      <c r="F37" s="3">
        <v>0</v>
      </c>
      <c r="H37" s="3">
        <v>0</v>
      </c>
      <c r="J37" s="3">
        <v>0</v>
      </c>
      <c r="L37" s="3">
        <v>19000</v>
      </c>
      <c r="N37" s="3">
        <v>64782244</v>
      </c>
      <c r="P37" s="3">
        <v>55300989</v>
      </c>
      <c r="R37" s="3">
        <v>9481255</v>
      </c>
    </row>
    <row r="38" spans="2:18" x14ac:dyDescent="0.55000000000000004">
      <c r="B38" s="2" t="s">
        <v>171</v>
      </c>
      <c r="D38" s="3">
        <v>0</v>
      </c>
      <c r="F38" s="3">
        <v>0</v>
      </c>
      <c r="H38" s="3">
        <v>0</v>
      </c>
      <c r="J38" s="3">
        <v>0</v>
      </c>
      <c r="L38" s="3">
        <v>100</v>
      </c>
      <c r="N38" s="3">
        <v>60115104</v>
      </c>
      <c r="P38" s="3">
        <v>59569792</v>
      </c>
      <c r="R38" s="3">
        <v>545312</v>
      </c>
    </row>
    <row r="39" spans="2:18" x14ac:dyDescent="0.55000000000000004">
      <c r="B39" s="2" t="s">
        <v>15</v>
      </c>
      <c r="D39" s="3">
        <v>0</v>
      </c>
      <c r="F39" s="3">
        <v>0</v>
      </c>
      <c r="H39" s="3">
        <v>0</v>
      </c>
      <c r="J39" s="3">
        <v>0</v>
      </c>
      <c r="L39" s="3">
        <v>35846</v>
      </c>
      <c r="N39" s="3">
        <v>201681180</v>
      </c>
      <c r="P39" s="3">
        <v>202289282</v>
      </c>
      <c r="R39" s="3">
        <v>-608102</v>
      </c>
    </row>
    <row r="40" spans="2:18" x14ac:dyDescent="0.55000000000000004">
      <c r="B40" s="2" t="s">
        <v>168</v>
      </c>
      <c r="D40" s="3">
        <v>0</v>
      </c>
      <c r="F40" s="3">
        <v>0</v>
      </c>
      <c r="H40" s="3">
        <v>0</v>
      </c>
      <c r="J40" s="3">
        <v>0</v>
      </c>
      <c r="L40" s="3">
        <v>27493</v>
      </c>
      <c r="N40" s="3">
        <v>100025668</v>
      </c>
      <c r="P40" s="3">
        <v>118632295</v>
      </c>
      <c r="R40" s="3">
        <v>-18606627</v>
      </c>
    </row>
    <row r="41" spans="2:18" x14ac:dyDescent="0.55000000000000004">
      <c r="B41" s="2" t="s">
        <v>121</v>
      </c>
      <c r="D41" s="3">
        <v>0</v>
      </c>
      <c r="F41" s="3">
        <v>0</v>
      </c>
      <c r="H41" s="3">
        <v>0</v>
      </c>
      <c r="J41" s="3">
        <v>0</v>
      </c>
      <c r="L41" s="3">
        <v>332919</v>
      </c>
      <c r="N41" s="3">
        <v>3172135462</v>
      </c>
      <c r="P41" s="3">
        <v>3445065953</v>
      </c>
      <c r="R41" s="3">
        <v>-272930491</v>
      </c>
    </row>
    <row r="42" spans="2:18" x14ac:dyDescent="0.55000000000000004">
      <c r="B42" s="2" t="s">
        <v>128</v>
      </c>
      <c r="D42" s="3">
        <v>100000</v>
      </c>
      <c r="F42" s="3">
        <v>927421740</v>
      </c>
      <c r="H42" s="3">
        <v>1016752436</v>
      </c>
      <c r="J42" s="3">
        <v>-89330696</v>
      </c>
      <c r="L42" s="3">
        <v>1427234</v>
      </c>
      <c r="N42" s="3">
        <v>14147178209</v>
      </c>
      <c r="P42" s="3">
        <v>14511436474</v>
      </c>
      <c r="R42" s="3">
        <v>-364258265</v>
      </c>
    </row>
    <row r="43" spans="2:18" x14ac:dyDescent="0.55000000000000004">
      <c r="B43" s="2" t="s">
        <v>125</v>
      </c>
      <c r="D43" s="3">
        <v>0</v>
      </c>
      <c r="F43" s="3">
        <v>0</v>
      </c>
      <c r="H43" s="3">
        <v>0</v>
      </c>
      <c r="J43" s="3">
        <v>0</v>
      </c>
      <c r="L43" s="3">
        <v>300000</v>
      </c>
      <c r="N43" s="3">
        <v>4945336158</v>
      </c>
      <c r="P43" s="3">
        <v>5531855395</v>
      </c>
      <c r="R43" s="3">
        <v>-586519237</v>
      </c>
    </row>
    <row r="44" spans="2:18" x14ac:dyDescent="0.55000000000000004">
      <c r="B44" s="2" t="s">
        <v>166</v>
      </c>
      <c r="D44" s="3">
        <v>0</v>
      </c>
      <c r="F44" s="3">
        <v>0</v>
      </c>
      <c r="H44" s="3">
        <v>0</v>
      </c>
      <c r="J44" s="3">
        <v>0</v>
      </c>
      <c r="L44" s="3">
        <v>700000</v>
      </c>
      <c r="N44" s="3">
        <v>9999639938</v>
      </c>
      <c r="P44" s="3">
        <v>10632254987</v>
      </c>
      <c r="R44" s="3">
        <v>-632615049</v>
      </c>
    </row>
    <row r="45" spans="2:18" x14ac:dyDescent="0.55000000000000004">
      <c r="B45" s="2" t="s">
        <v>153</v>
      </c>
      <c r="D45" s="3">
        <v>501303</v>
      </c>
      <c r="F45" s="3">
        <v>1199970865</v>
      </c>
      <c r="H45" s="3">
        <v>1849015840</v>
      </c>
      <c r="J45" s="3">
        <v>-649044975</v>
      </c>
      <c r="L45" s="3">
        <v>501303</v>
      </c>
      <c r="N45" s="3">
        <v>1199970865</v>
      </c>
      <c r="P45" s="3">
        <v>1849015840</v>
      </c>
      <c r="R45" s="3">
        <v>-649044975</v>
      </c>
    </row>
    <row r="46" spans="2:18" x14ac:dyDescent="0.55000000000000004">
      <c r="B46" s="2" t="s">
        <v>151</v>
      </c>
      <c r="D46" s="3">
        <v>0</v>
      </c>
      <c r="F46" s="3">
        <v>0</v>
      </c>
      <c r="H46" s="3">
        <v>0</v>
      </c>
      <c r="J46" s="3">
        <v>0</v>
      </c>
      <c r="L46" s="3">
        <v>1685776</v>
      </c>
      <c r="N46" s="3">
        <v>12930233157</v>
      </c>
      <c r="P46" s="3">
        <v>16323238110</v>
      </c>
      <c r="R46" s="3">
        <v>-3393004953</v>
      </c>
    </row>
    <row r="47" spans="2:18" x14ac:dyDescent="0.55000000000000004">
      <c r="B47" s="2" t="s">
        <v>138</v>
      </c>
      <c r="D47" s="3">
        <v>0</v>
      </c>
      <c r="F47" s="3">
        <v>0</v>
      </c>
      <c r="H47" s="3">
        <v>0</v>
      </c>
      <c r="J47" s="3">
        <v>0</v>
      </c>
      <c r="L47" s="3">
        <v>2655000</v>
      </c>
      <c r="N47" s="3">
        <v>11436309213</v>
      </c>
      <c r="P47" s="3">
        <v>14934648296</v>
      </c>
      <c r="R47" s="3">
        <v>-3498339083</v>
      </c>
    </row>
    <row r="48" spans="2:18" x14ac:dyDescent="0.55000000000000004">
      <c r="B48" s="2" t="s">
        <v>167</v>
      </c>
      <c r="D48" s="3">
        <v>0</v>
      </c>
      <c r="F48" s="3">
        <v>0</v>
      </c>
      <c r="H48" s="3">
        <v>0</v>
      </c>
      <c r="J48" s="3">
        <v>0</v>
      </c>
      <c r="L48" s="3">
        <v>401649</v>
      </c>
      <c r="N48" s="3">
        <v>17383170697</v>
      </c>
      <c r="P48" s="3">
        <v>22081131253</v>
      </c>
      <c r="R48" s="3">
        <v>-4697960556</v>
      </c>
    </row>
    <row r="49" spans="2:18" x14ac:dyDescent="0.55000000000000004">
      <c r="D49" s="3"/>
      <c r="F49" s="3"/>
      <c r="H49" s="3"/>
      <c r="J49" s="3"/>
      <c r="L49" s="3"/>
      <c r="N49" s="3"/>
      <c r="P49" s="3"/>
      <c r="R49" s="3"/>
    </row>
    <row r="50" spans="2:18" ht="21.75" thickBot="1" x14ac:dyDescent="0.6">
      <c r="B50" s="31" t="s">
        <v>95</v>
      </c>
      <c r="D50" s="10"/>
      <c r="F50" s="10">
        <f>SUM(F10:F48)</f>
        <v>94051281870</v>
      </c>
      <c r="H50" s="10">
        <f>SUM(H10:H48)</f>
        <v>79853618827</v>
      </c>
      <c r="J50" s="10">
        <f>SUM(J10:J48)</f>
        <v>14197663043</v>
      </c>
      <c r="L50" s="10">
        <f>SUM(L10:L48)</f>
        <v>33332473</v>
      </c>
      <c r="N50" s="10">
        <f>SUM(N10:N48)</f>
        <v>417980720568</v>
      </c>
      <c r="P50" s="10">
        <f>SUM(P10:P48)</f>
        <v>400068262973</v>
      </c>
      <c r="R50" s="10">
        <f>SUM(R10:R48)</f>
        <v>17912457595</v>
      </c>
    </row>
    <row r="51" spans="2:18" ht="21.75" thickTop="1" x14ac:dyDescent="0.55000000000000004"/>
    <row r="52" spans="2:18" ht="26.25" x14ac:dyDescent="0.65">
      <c r="J52" s="27">
        <v>12</v>
      </c>
    </row>
  </sheetData>
  <sortState xmlns:xlrd2="http://schemas.microsoft.com/office/spreadsheetml/2017/richdata2" ref="B10:R48">
    <sortCondition descending="1" ref="R10:R4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5"/>
  <sheetViews>
    <sheetView rightToLeft="1" view="pageBreakPreview" topLeftCell="A4" zoomScale="60" zoomScaleNormal="100" workbookViewId="0">
      <selection activeCell="B11" sqref="B11"/>
    </sheetView>
  </sheetViews>
  <sheetFormatPr defaultRowHeight="21" x14ac:dyDescent="0.6"/>
  <cols>
    <col min="1" max="1" width="3.5703125" style="1" customWidth="1"/>
    <col min="2" max="2" width="35.140625" style="72" customWidth="1"/>
    <col min="3" max="3" width="1.28515625" style="1" customWidth="1"/>
    <col min="4" max="4" width="14.7109375" style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4.28515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4.85546875" style="1" bestFit="1" customWidth="1"/>
    <col min="17" max="17" width="1.28515625" style="1" customWidth="1"/>
    <col min="18" max="18" width="14.8554687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7"/>
      <c r="R2" s="17"/>
      <c r="S2" s="17"/>
      <c r="T2" s="17"/>
      <c r="U2" s="17"/>
    </row>
    <row r="3" spans="2:28" ht="30" x14ac:dyDescent="0.6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7"/>
      <c r="R3" s="17"/>
    </row>
    <row r="4" spans="2:28" ht="30" x14ac:dyDescent="0.6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7"/>
      <c r="R4" s="17"/>
    </row>
    <row r="6" spans="2:28" s="2" customFormat="1" ht="30" x14ac:dyDescent="0.55000000000000004">
      <c r="B6" s="95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37" t="s">
        <v>136</v>
      </c>
      <c r="C7" s="137"/>
      <c r="D7" s="137"/>
      <c r="E7" s="137"/>
      <c r="F7" s="13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x14ac:dyDescent="0.6">
      <c r="B8" s="114" t="s">
        <v>60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s="53" customFormat="1" ht="54" customHeight="1" x14ac:dyDescent="0.75">
      <c r="B9" s="114" t="s">
        <v>60</v>
      </c>
      <c r="D9" s="134" t="s">
        <v>83</v>
      </c>
      <c r="E9" s="100"/>
      <c r="F9" s="134" t="s">
        <v>80</v>
      </c>
      <c r="G9" s="100"/>
      <c r="H9" s="134" t="s">
        <v>81</v>
      </c>
      <c r="I9" s="100"/>
      <c r="J9" s="134" t="s">
        <v>84</v>
      </c>
      <c r="K9" s="101"/>
      <c r="L9" s="134" t="s">
        <v>83</v>
      </c>
      <c r="M9" s="100"/>
      <c r="N9" s="134" t="s">
        <v>80</v>
      </c>
      <c r="O9" s="100"/>
      <c r="P9" s="134" t="s">
        <v>81</v>
      </c>
      <c r="Q9" s="100"/>
      <c r="R9" s="134" t="s">
        <v>84</v>
      </c>
    </row>
    <row r="10" spans="2:28" s="53" customFormat="1" ht="26.25" x14ac:dyDescent="0.75">
      <c r="B10" s="98" t="s">
        <v>145</v>
      </c>
      <c r="C10" s="1"/>
      <c r="D10" s="102">
        <v>0</v>
      </c>
      <c r="E10" s="72"/>
      <c r="F10" s="86">
        <v>-243398087</v>
      </c>
      <c r="G10" s="86"/>
      <c r="H10" s="86">
        <v>449848667</v>
      </c>
      <c r="I10" s="86"/>
      <c r="J10" s="86">
        <v>206450580</v>
      </c>
      <c r="K10" s="86"/>
      <c r="L10" s="86">
        <v>0</v>
      </c>
      <c r="M10" s="86"/>
      <c r="N10" s="86">
        <v>64158728</v>
      </c>
      <c r="O10" s="86"/>
      <c r="P10" s="86">
        <v>749507335</v>
      </c>
      <c r="Q10" s="86"/>
      <c r="R10" s="86">
        <v>813666063</v>
      </c>
    </row>
    <row r="11" spans="2:28" s="53" customFormat="1" ht="26.25" x14ac:dyDescent="0.75">
      <c r="B11" s="99" t="s">
        <v>158</v>
      </c>
      <c r="D11" s="103">
        <v>0</v>
      </c>
      <c r="E11" s="91"/>
      <c r="F11" s="86">
        <v>-295640028</v>
      </c>
      <c r="G11" s="86"/>
      <c r="H11" s="86">
        <v>391538190</v>
      </c>
      <c r="I11" s="86"/>
      <c r="J11" s="86">
        <v>95898162</v>
      </c>
      <c r="K11" s="86"/>
      <c r="L11" s="86">
        <v>0</v>
      </c>
      <c r="M11" s="86"/>
      <c r="N11" s="86">
        <v>2845944</v>
      </c>
      <c r="O11" s="86"/>
      <c r="P11" s="86">
        <v>675131225</v>
      </c>
      <c r="Q11" s="86"/>
      <c r="R11" s="86">
        <v>677977169</v>
      </c>
    </row>
    <row r="12" spans="2:28" s="53" customFormat="1" ht="26.25" x14ac:dyDescent="0.75">
      <c r="B12" s="99" t="s">
        <v>141</v>
      </c>
      <c r="D12" s="86">
        <v>86361316</v>
      </c>
      <c r="E12" s="91"/>
      <c r="F12" s="86">
        <v>0</v>
      </c>
      <c r="G12" s="86"/>
      <c r="H12" s="86">
        <v>0</v>
      </c>
      <c r="I12" s="86"/>
      <c r="J12" s="86">
        <v>86361316</v>
      </c>
      <c r="K12" s="86"/>
      <c r="L12" s="86">
        <v>418199016</v>
      </c>
      <c r="M12" s="86"/>
      <c r="N12" s="86">
        <v>214081650</v>
      </c>
      <c r="O12" s="86"/>
      <c r="P12" s="86">
        <v>0</v>
      </c>
      <c r="Q12" s="86"/>
      <c r="R12" s="86">
        <v>632280666</v>
      </c>
    </row>
    <row r="13" spans="2:28" s="53" customFormat="1" ht="26.25" x14ac:dyDescent="0.75">
      <c r="B13" s="99" t="s">
        <v>147</v>
      </c>
      <c r="D13" s="103">
        <v>0</v>
      </c>
      <c r="E13" s="91"/>
      <c r="F13" s="86">
        <v>0</v>
      </c>
      <c r="G13" s="86"/>
      <c r="H13" s="86">
        <v>272278179</v>
      </c>
      <c r="I13" s="86"/>
      <c r="J13" s="86">
        <v>272278179</v>
      </c>
      <c r="K13" s="86"/>
      <c r="L13" s="86">
        <v>0</v>
      </c>
      <c r="M13" s="86"/>
      <c r="N13" s="86">
        <v>0</v>
      </c>
      <c r="O13" s="86"/>
      <c r="P13" s="86">
        <v>308951322</v>
      </c>
      <c r="Q13" s="86"/>
      <c r="R13" s="86">
        <v>308951322</v>
      </c>
    </row>
    <row r="14" spans="2:28" s="53" customFormat="1" ht="26.25" x14ac:dyDescent="0.75">
      <c r="B14" s="98" t="s">
        <v>146</v>
      </c>
      <c r="C14" s="1"/>
      <c r="D14" s="103">
        <v>0</v>
      </c>
      <c r="E14" s="91"/>
      <c r="F14" s="86">
        <v>0</v>
      </c>
      <c r="G14" s="86"/>
      <c r="H14" s="86">
        <v>0</v>
      </c>
      <c r="I14" s="86"/>
      <c r="J14" s="86">
        <v>0</v>
      </c>
      <c r="K14" s="86"/>
      <c r="L14" s="86">
        <v>0</v>
      </c>
      <c r="M14" s="86"/>
      <c r="N14" s="86">
        <v>0</v>
      </c>
      <c r="O14" s="86"/>
      <c r="P14" s="86">
        <v>164086756</v>
      </c>
      <c r="Q14" s="86"/>
      <c r="R14" s="86">
        <v>164086756</v>
      </c>
    </row>
    <row r="15" spans="2:28" s="53" customFormat="1" ht="26.25" x14ac:dyDescent="0.75">
      <c r="B15" s="98" t="s">
        <v>156</v>
      </c>
      <c r="C15" s="1"/>
      <c r="D15" s="102">
        <v>0</v>
      </c>
      <c r="E15" s="72"/>
      <c r="F15" s="86">
        <v>0</v>
      </c>
      <c r="G15" s="86"/>
      <c r="H15" s="86">
        <v>0</v>
      </c>
      <c r="I15" s="86"/>
      <c r="J15" s="86">
        <v>0</v>
      </c>
      <c r="K15" s="86"/>
      <c r="L15" s="86">
        <v>0</v>
      </c>
      <c r="M15" s="86"/>
      <c r="N15" s="86">
        <v>0</v>
      </c>
      <c r="O15" s="86"/>
      <c r="P15" s="86">
        <v>161151082</v>
      </c>
      <c r="Q15" s="86"/>
      <c r="R15" s="86">
        <v>161151082</v>
      </c>
    </row>
    <row r="16" spans="2:28" s="53" customFormat="1" ht="26.25" x14ac:dyDescent="0.75">
      <c r="B16" s="98" t="s">
        <v>176</v>
      </c>
      <c r="C16" s="1"/>
      <c r="D16" s="102">
        <v>0</v>
      </c>
      <c r="E16" s="72"/>
      <c r="F16" s="86">
        <v>0</v>
      </c>
      <c r="G16" s="86"/>
      <c r="H16" s="86">
        <v>56774873</v>
      </c>
      <c r="I16" s="86"/>
      <c r="J16" s="86">
        <v>56774873</v>
      </c>
      <c r="K16" s="86"/>
      <c r="L16" s="86">
        <v>0</v>
      </c>
      <c r="M16" s="86"/>
      <c r="N16" s="86">
        <v>0</v>
      </c>
      <c r="O16" s="86"/>
      <c r="P16" s="86">
        <v>80824974</v>
      </c>
      <c r="Q16" s="86"/>
      <c r="R16" s="86">
        <v>80824974</v>
      </c>
    </row>
    <row r="17" spans="2:19" s="53" customFormat="1" ht="26.25" x14ac:dyDescent="0.75">
      <c r="B17" s="99" t="s">
        <v>148</v>
      </c>
      <c r="D17" s="103">
        <v>0</v>
      </c>
      <c r="E17" s="91"/>
      <c r="F17" s="86">
        <v>0</v>
      </c>
      <c r="G17" s="86"/>
      <c r="H17" s="86">
        <v>0</v>
      </c>
      <c r="I17" s="86"/>
      <c r="J17" s="86">
        <v>0</v>
      </c>
      <c r="K17" s="86"/>
      <c r="L17" s="86">
        <v>0</v>
      </c>
      <c r="M17" s="86"/>
      <c r="N17" s="86">
        <v>0</v>
      </c>
      <c r="O17" s="86"/>
      <c r="P17" s="86">
        <v>77937168</v>
      </c>
      <c r="Q17" s="86"/>
      <c r="R17" s="86">
        <v>77937168</v>
      </c>
    </row>
    <row r="18" spans="2:19" ht="26.25" x14ac:dyDescent="0.75">
      <c r="B18" s="99" t="s">
        <v>155</v>
      </c>
      <c r="C18" s="53"/>
      <c r="D18" s="103">
        <v>0</v>
      </c>
      <c r="E18" s="91"/>
      <c r="F18" s="86">
        <v>0</v>
      </c>
      <c r="G18" s="86"/>
      <c r="H18" s="86">
        <v>0</v>
      </c>
      <c r="I18" s="86"/>
      <c r="J18" s="86">
        <v>0</v>
      </c>
      <c r="K18" s="86"/>
      <c r="L18" s="86">
        <v>0</v>
      </c>
      <c r="M18" s="86"/>
      <c r="N18" s="86">
        <v>0</v>
      </c>
      <c r="O18" s="86"/>
      <c r="P18" s="86">
        <v>62762227</v>
      </c>
      <c r="Q18" s="86"/>
      <c r="R18" s="86">
        <v>62762227</v>
      </c>
      <c r="S18" s="1">
        <v>0</v>
      </c>
    </row>
    <row r="19" spans="2:19" ht="21.75" x14ac:dyDescent="0.6">
      <c r="B19" s="98" t="s">
        <v>170</v>
      </c>
      <c r="D19" s="72">
        <v>0</v>
      </c>
      <c r="E19" s="72"/>
      <c r="F19" s="86">
        <v>0</v>
      </c>
      <c r="G19" s="86"/>
      <c r="H19" s="86">
        <v>0</v>
      </c>
      <c r="I19" s="86"/>
      <c r="J19" s="86">
        <v>0</v>
      </c>
      <c r="K19" s="86"/>
      <c r="L19" s="86">
        <v>0</v>
      </c>
      <c r="M19" s="86"/>
      <c r="N19" s="86">
        <v>0</v>
      </c>
      <c r="O19" s="86"/>
      <c r="P19" s="86">
        <v>62505077</v>
      </c>
      <c r="Q19" s="86"/>
      <c r="R19" s="86">
        <v>62505077</v>
      </c>
    </row>
    <row r="20" spans="2:19" ht="26.25" x14ac:dyDescent="0.75">
      <c r="B20" s="99" t="s">
        <v>157</v>
      </c>
      <c r="C20" s="53"/>
      <c r="D20" s="77">
        <v>0</v>
      </c>
      <c r="E20" s="91"/>
      <c r="F20" s="86">
        <v>0</v>
      </c>
      <c r="G20" s="86"/>
      <c r="H20" s="86">
        <v>22633164</v>
      </c>
      <c r="I20" s="86"/>
      <c r="J20" s="86">
        <v>22633164</v>
      </c>
      <c r="K20" s="86"/>
      <c r="L20" s="86">
        <v>0</v>
      </c>
      <c r="M20" s="86"/>
      <c r="N20" s="86">
        <v>0</v>
      </c>
      <c r="O20" s="86"/>
      <c r="P20" s="86">
        <v>24219479</v>
      </c>
      <c r="Q20" s="86"/>
      <c r="R20" s="86">
        <v>24219479</v>
      </c>
    </row>
    <row r="21" spans="2:19" ht="26.25" x14ac:dyDescent="0.75">
      <c r="B21" s="99" t="s">
        <v>171</v>
      </c>
      <c r="C21" s="53"/>
      <c r="D21" s="77">
        <v>0</v>
      </c>
      <c r="E21" s="91"/>
      <c r="F21" s="86">
        <v>0</v>
      </c>
      <c r="G21" s="86"/>
      <c r="H21" s="86">
        <v>0</v>
      </c>
      <c r="I21" s="86"/>
      <c r="J21" s="86">
        <v>0</v>
      </c>
      <c r="K21" s="86"/>
      <c r="L21" s="86">
        <v>0</v>
      </c>
      <c r="M21" s="86"/>
      <c r="N21" s="86">
        <v>0</v>
      </c>
      <c r="O21" s="86"/>
      <c r="P21" s="86">
        <v>545312</v>
      </c>
      <c r="Q21" s="86"/>
      <c r="R21" s="86">
        <v>545312</v>
      </c>
    </row>
    <row r="22" spans="2:19" ht="26.25" x14ac:dyDescent="0.75">
      <c r="B22" s="96"/>
      <c r="C22" s="53"/>
      <c r="D22" s="77"/>
      <c r="E22" s="91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2:19" ht="27" thickBot="1" x14ac:dyDescent="0.8">
      <c r="B23" s="97" t="s">
        <v>95</v>
      </c>
      <c r="D23" s="74">
        <f>SUM(D10:D21)</f>
        <v>86361316</v>
      </c>
      <c r="E23" s="91"/>
      <c r="F23" s="74">
        <f t="shared" ref="F23:L23" si="0">SUM(F10:F21)</f>
        <v>-539038115</v>
      </c>
      <c r="G23" s="86"/>
      <c r="H23" s="74">
        <f t="shared" si="0"/>
        <v>1193073073</v>
      </c>
      <c r="I23" s="86"/>
      <c r="J23" s="74">
        <f t="shared" si="0"/>
        <v>740396274</v>
      </c>
      <c r="K23" s="86"/>
      <c r="L23" s="74">
        <f t="shared" si="0"/>
        <v>418199016</v>
      </c>
      <c r="M23" s="86"/>
      <c r="N23" s="74">
        <f>SUM(N10:N21)</f>
        <v>281086322</v>
      </c>
      <c r="O23" s="86"/>
      <c r="P23" s="74">
        <f>SUM(P10:P21)</f>
        <v>2367621957</v>
      </c>
      <c r="Q23" s="86"/>
      <c r="R23" s="74">
        <f>SUM(R10:R21)</f>
        <v>3066907295</v>
      </c>
    </row>
    <row r="24" spans="2:19" ht="27" thickTop="1" x14ac:dyDescent="0.75">
      <c r="D24" s="86"/>
      <c r="E24" s="91"/>
      <c r="G24" s="86"/>
      <c r="I24" s="86"/>
      <c r="K24" s="86"/>
      <c r="M24" s="86"/>
      <c r="O24" s="86"/>
      <c r="Q24" s="86"/>
    </row>
    <row r="25" spans="2:19" ht="30" x14ac:dyDescent="0.75">
      <c r="J25" s="56">
        <v>13</v>
      </c>
    </row>
  </sheetData>
  <sortState xmlns:xlrd2="http://schemas.microsoft.com/office/spreadsheetml/2017/richdata2" ref="B10:R21">
    <sortCondition descending="1" ref="R10:R21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5"/>
  <sheetViews>
    <sheetView rightToLeft="1" view="pageBreakPreview" zoomScale="60" zoomScaleNormal="100" workbookViewId="0">
      <selection activeCell="B11" sqref="B11:J12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28" ht="27" customHeight="1" x14ac:dyDescent="0.55000000000000004">
      <c r="B3" s="112" t="s">
        <v>56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2:28" ht="27" customHeight="1" x14ac:dyDescent="0.55000000000000004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16" t="s">
        <v>85</v>
      </c>
      <c r="C9" s="116" t="s">
        <v>85</v>
      </c>
      <c r="D9" s="116" t="s">
        <v>85</v>
      </c>
      <c r="F9" s="116" t="s">
        <v>58</v>
      </c>
      <c r="G9" s="116" t="s">
        <v>58</v>
      </c>
      <c r="H9" s="116" t="s">
        <v>58</v>
      </c>
      <c r="J9" s="116" t="s">
        <v>59</v>
      </c>
      <c r="K9" s="116" t="s">
        <v>59</v>
      </c>
      <c r="L9" s="116" t="s">
        <v>59</v>
      </c>
    </row>
    <row r="10" spans="2:28" s="43" customFormat="1" ht="50.25" customHeight="1" x14ac:dyDescent="0.6">
      <c r="B10" s="135" t="s">
        <v>86</v>
      </c>
      <c r="D10" s="135" t="s">
        <v>43</v>
      </c>
      <c r="F10" s="135" t="s">
        <v>87</v>
      </c>
      <c r="H10" s="135" t="s">
        <v>88</v>
      </c>
      <c r="J10" s="135" t="s">
        <v>87</v>
      </c>
      <c r="L10" s="135" t="s">
        <v>88</v>
      </c>
    </row>
    <row r="11" spans="2:28" s="4" customFormat="1" ht="21.75" customHeight="1" x14ac:dyDescent="0.55000000000000004">
      <c r="B11" s="49" t="s">
        <v>50</v>
      </c>
      <c r="D11" s="49" t="s">
        <v>51</v>
      </c>
      <c r="F11" s="71">
        <v>3477244</v>
      </c>
      <c r="H11" s="49" t="s">
        <v>65</v>
      </c>
      <c r="J11" s="71">
        <v>40497783</v>
      </c>
      <c r="L11" s="49" t="s">
        <v>65</v>
      </c>
    </row>
    <row r="12" spans="2:28" s="4" customFormat="1" ht="21.75" customHeight="1" x14ac:dyDescent="0.55000000000000004">
      <c r="B12" s="4" t="s">
        <v>53</v>
      </c>
      <c r="D12" s="4" t="s">
        <v>54</v>
      </c>
      <c r="F12" s="68">
        <v>8548</v>
      </c>
      <c r="H12" s="4" t="s">
        <v>65</v>
      </c>
      <c r="J12" s="68">
        <v>4328664</v>
      </c>
      <c r="L12" s="4" t="s">
        <v>65</v>
      </c>
    </row>
    <row r="13" spans="2:28" ht="21.75" customHeight="1" thickBot="1" x14ac:dyDescent="0.6">
      <c r="B13" s="138" t="s">
        <v>95</v>
      </c>
      <c r="C13" s="138"/>
      <c r="D13" s="138"/>
      <c r="F13" s="74">
        <f>SUM(F11:F12)</f>
        <v>3485792</v>
      </c>
      <c r="H13" s="31"/>
      <c r="J13" s="74">
        <f>SUM(J11:J12)</f>
        <v>44826447</v>
      </c>
      <c r="L13" s="31"/>
    </row>
    <row r="14" spans="2:28" ht="21.75" customHeight="1" thickTop="1" x14ac:dyDescent="0.55000000000000004"/>
    <row r="15" spans="2:28" ht="30" x14ac:dyDescent="0.75">
      <c r="F15" s="59">
        <v>14</v>
      </c>
    </row>
  </sheetData>
  <sortState xmlns:xlrd2="http://schemas.microsoft.com/office/spreadsheetml/2017/richdata2" ref="B11:J12">
    <sortCondition descending="1" ref="J11:J12"/>
  </sortState>
  <mergeCells count="13">
    <mergeCell ref="B2:L2"/>
    <mergeCell ref="B3:L3"/>
    <mergeCell ref="B4:L4"/>
    <mergeCell ref="B13:D13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8"/>
  <sheetViews>
    <sheetView rightToLeft="1" view="pageBreakPreview" zoomScale="60" zoomScaleNormal="100" workbookViewId="0">
      <selection activeCell="T22" sqref="T22"/>
    </sheetView>
  </sheetViews>
  <sheetFormatPr defaultRowHeight="21" x14ac:dyDescent="0.25"/>
  <cols>
    <col min="1" max="1" width="2.7109375" style="33" customWidth="1"/>
    <col min="2" max="2" width="32.42578125" style="33" customWidth="1"/>
    <col min="3" max="3" width="1" style="33" customWidth="1"/>
    <col min="4" max="4" width="14.85546875" style="33" bestFit="1" customWidth="1"/>
    <col min="5" max="5" width="1" style="33" customWidth="1"/>
    <col min="6" max="6" width="11.7109375" style="33" customWidth="1"/>
    <col min="7" max="7" width="1" style="33" customWidth="1"/>
    <col min="8" max="8" width="10.42578125" style="33" bestFit="1" customWidth="1"/>
    <col min="9" max="9" width="1" style="33" customWidth="1"/>
    <col min="10" max="10" width="12.42578125" style="33" bestFit="1" customWidth="1"/>
    <col min="11" max="11" width="1" style="33" customWidth="1"/>
    <col min="12" max="12" width="10.5703125" style="33" customWidth="1"/>
    <col min="13" max="13" width="1" style="33" customWidth="1"/>
    <col min="14" max="14" width="12.140625" style="33" customWidth="1"/>
    <col min="15" max="15" width="1" style="33" customWidth="1"/>
    <col min="16" max="16" width="13.28515625" style="33" bestFit="1" customWidth="1"/>
    <col min="17" max="17" width="1" style="33" customWidth="1"/>
    <col min="18" max="18" width="11.28515625" style="33" customWidth="1"/>
    <col min="19" max="19" width="1" style="33" customWidth="1"/>
    <col min="20" max="20" width="13.28515625" style="33" bestFit="1" customWidth="1"/>
    <col min="21" max="21" width="1" style="33" customWidth="1"/>
    <col min="22" max="22" width="9.140625" style="33" customWidth="1"/>
    <col min="23" max="16384" width="9.140625" style="33"/>
  </cols>
  <sheetData>
    <row r="2" spans="2:28" ht="30" x14ac:dyDescent="0.25"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2:28" ht="30" x14ac:dyDescent="0.25">
      <c r="B3" s="140" t="s">
        <v>56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2:28" ht="30" x14ac:dyDescent="0.25">
      <c r="B4" s="140" t="s">
        <v>209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2:28" s="34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0" t="s">
        <v>135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4" customFormat="1" x14ac:dyDescent="0.25">
      <c r="B9" s="139" t="s">
        <v>57</v>
      </c>
      <c r="C9" s="139" t="s">
        <v>57</v>
      </c>
      <c r="D9" s="139" t="s">
        <v>57</v>
      </c>
      <c r="E9" s="139" t="s">
        <v>57</v>
      </c>
      <c r="F9" s="139" t="s">
        <v>57</v>
      </c>
      <c r="G9" s="139" t="s">
        <v>57</v>
      </c>
      <c r="H9" s="139" t="s">
        <v>57</v>
      </c>
      <c r="J9" s="139" t="s">
        <v>58</v>
      </c>
      <c r="K9" s="139" t="s">
        <v>58</v>
      </c>
      <c r="L9" s="139" t="s">
        <v>58</v>
      </c>
      <c r="M9" s="139" t="s">
        <v>58</v>
      </c>
      <c r="N9" s="139" t="s">
        <v>58</v>
      </c>
      <c r="P9" s="139" t="s">
        <v>59</v>
      </c>
      <c r="Q9" s="139" t="s">
        <v>59</v>
      </c>
      <c r="R9" s="139" t="s">
        <v>59</v>
      </c>
      <c r="S9" s="139" t="s">
        <v>59</v>
      </c>
      <c r="T9" s="139" t="s">
        <v>59</v>
      </c>
    </row>
    <row r="10" spans="2:28" s="36" customFormat="1" ht="60" customHeight="1" x14ac:dyDescent="0.25">
      <c r="B10" s="142" t="s">
        <v>60</v>
      </c>
      <c r="C10" s="39"/>
      <c r="D10" s="142" t="s">
        <v>61</v>
      </c>
      <c r="E10" s="39"/>
      <c r="F10" s="142" t="s">
        <v>29</v>
      </c>
      <c r="G10" s="39"/>
      <c r="H10" s="142" t="s">
        <v>30</v>
      </c>
      <c r="J10" s="142" t="s">
        <v>62</v>
      </c>
      <c r="K10" s="39"/>
      <c r="L10" s="142" t="s">
        <v>63</v>
      </c>
      <c r="M10" s="39"/>
      <c r="N10" s="142" t="s">
        <v>64</v>
      </c>
      <c r="P10" s="142" t="s">
        <v>62</v>
      </c>
      <c r="Q10" s="39"/>
      <c r="R10" s="142" t="s">
        <v>63</v>
      </c>
      <c r="S10" s="39"/>
      <c r="T10" s="142" t="s">
        <v>64</v>
      </c>
    </row>
    <row r="11" spans="2:28" s="34" customFormat="1" x14ac:dyDescent="0.25">
      <c r="B11" s="110" t="s">
        <v>141</v>
      </c>
      <c r="D11" s="35" t="s">
        <v>65</v>
      </c>
      <c r="F11" s="34" t="s">
        <v>144</v>
      </c>
      <c r="H11" s="35">
        <v>18</v>
      </c>
      <c r="J11" s="37">
        <v>86361316</v>
      </c>
      <c r="K11" s="38"/>
      <c r="L11" s="37" t="s">
        <v>65</v>
      </c>
      <c r="M11" s="38"/>
      <c r="N11" s="37">
        <v>86361316</v>
      </c>
      <c r="O11" s="38"/>
      <c r="P11" s="37">
        <v>418199016</v>
      </c>
      <c r="Q11" s="38"/>
      <c r="R11" s="37" t="s">
        <v>65</v>
      </c>
      <c r="S11" s="38"/>
      <c r="T11" s="37">
        <v>418199016</v>
      </c>
    </row>
    <row r="12" spans="2:28" s="34" customFormat="1" x14ac:dyDescent="0.25">
      <c r="B12" s="111" t="s">
        <v>50</v>
      </c>
      <c r="D12" s="35">
        <v>27</v>
      </c>
      <c r="F12" s="34" t="s">
        <v>65</v>
      </c>
      <c r="H12" s="35">
        <v>0</v>
      </c>
      <c r="J12" s="37">
        <v>3477244</v>
      </c>
      <c r="K12" s="38"/>
      <c r="L12" s="37">
        <v>0</v>
      </c>
      <c r="M12" s="38"/>
      <c r="N12" s="37">
        <v>3477244</v>
      </c>
      <c r="O12" s="38"/>
      <c r="P12" s="37">
        <v>40497783</v>
      </c>
      <c r="Q12" s="38"/>
      <c r="R12" s="37">
        <v>0</v>
      </c>
      <c r="S12" s="38"/>
      <c r="T12" s="37">
        <v>40497783</v>
      </c>
    </row>
    <row r="13" spans="2:28" s="34" customFormat="1" x14ac:dyDescent="0.25">
      <c r="B13" s="111" t="s">
        <v>53</v>
      </c>
      <c r="D13" s="35">
        <v>17</v>
      </c>
      <c r="F13" s="34" t="s">
        <v>65</v>
      </c>
      <c r="H13" s="35">
        <v>0</v>
      </c>
      <c r="J13" s="37">
        <v>8548</v>
      </c>
      <c r="K13" s="38"/>
      <c r="L13" s="37">
        <v>0</v>
      </c>
      <c r="M13" s="38"/>
      <c r="N13" s="37">
        <v>8548</v>
      </c>
      <c r="O13" s="38"/>
      <c r="P13" s="37">
        <v>4328664</v>
      </c>
      <c r="Q13" s="38"/>
      <c r="R13" s="37">
        <v>0</v>
      </c>
      <c r="S13" s="38"/>
      <c r="T13" s="37">
        <v>4328664</v>
      </c>
    </row>
    <row r="14" spans="2:28" s="34" customFormat="1" x14ac:dyDescent="0.25">
      <c r="D14" s="35"/>
      <c r="H14" s="35"/>
      <c r="J14" s="37"/>
      <c r="K14" s="38"/>
      <c r="L14" s="37"/>
      <c r="M14" s="38"/>
      <c r="N14" s="37"/>
      <c r="O14" s="38"/>
      <c r="P14" s="37"/>
      <c r="Q14" s="38"/>
      <c r="R14" s="37"/>
      <c r="S14" s="38"/>
      <c r="T14" s="37"/>
    </row>
    <row r="15" spans="2:28" s="34" customFormat="1" ht="21.75" thickBot="1" x14ac:dyDescent="0.3">
      <c r="B15" s="141" t="s">
        <v>95</v>
      </c>
      <c r="C15" s="141"/>
      <c r="D15" s="141"/>
      <c r="E15" s="141"/>
      <c r="F15" s="141"/>
      <c r="G15" s="141"/>
      <c r="H15" s="141"/>
      <c r="J15" s="41">
        <f>SUM(J11:J13)</f>
        <v>89847108</v>
      </c>
      <c r="L15" s="69">
        <f>SUM(L11:L12)</f>
        <v>0</v>
      </c>
      <c r="N15" s="41">
        <f>SUM(N11:N13)</f>
        <v>89847108</v>
      </c>
      <c r="P15" s="41">
        <f>SUM(P11:P13)</f>
        <v>463025463</v>
      </c>
      <c r="R15" s="69">
        <f>SUM(R11:R12)</f>
        <v>0</v>
      </c>
      <c r="T15" s="41">
        <f>SUM(T11:T13)</f>
        <v>463025463</v>
      </c>
    </row>
    <row r="16" spans="2:28" ht="21.75" thickTop="1" x14ac:dyDescent="0.25"/>
    <row r="18" spans="10:10" ht="30" x14ac:dyDescent="0.25">
      <c r="J18" s="63">
        <v>15</v>
      </c>
    </row>
  </sheetData>
  <sortState xmlns:xlrd2="http://schemas.microsoft.com/office/spreadsheetml/2017/richdata2" ref="B11:T13">
    <sortCondition descending="1" ref="T11:T13"/>
  </sortState>
  <mergeCells count="17">
    <mergeCell ref="H10"/>
    <mergeCell ref="B9:H9"/>
    <mergeCell ref="B2:T2"/>
    <mergeCell ref="B3:T3"/>
    <mergeCell ref="B4:T4"/>
    <mergeCell ref="B15:H15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view="pageBreakPreview" topLeftCell="A4" zoomScale="60" zoomScaleNormal="85" workbookViewId="0">
      <selection activeCell="B22" sqref="B22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</row>
    <row r="3" spans="2:28" ht="30" x14ac:dyDescent="0.55000000000000004">
      <c r="B3" s="112" t="s">
        <v>56</v>
      </c>
      <c r="C3" s="112"/>
      <c r="D3" s="112"/>
      <c r="E3" s="112"/>
      <c r="F3" s="112"/>
    </row>
    <row r="4" spans="2:28" ht="30" x14ac:dyDescent="0.55000000000000004">
      <c r="B4" s="112" t="s">
        <v>209</v>
      </c>
      <c r="C4" s="112"/>
      <c r="D4" s="112"/>
      <c r="E4" s="112"/>
      <c r="F4" s="112"/>
    </row>
    <row r="5" spans="2:28" ht="125.25" customHeight="1" x14ac:dyDescent="0.55000000000000004"/>
    <row r="6" spans="2:28" s="26" customFormat="1" ht="24" x14ac:dyDescent="0.6">
      <c r="B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2:28" s="26" customFormat="1" ht="24" x14ac:dyDescent="0.6">
      <c r="B7" s="64" t="s">
        <v>134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31" t="s">
        <v>89</v>
      </c>
      <c r="D9" s="112" t="s">
        <v>58</v>
      </c>
      <c r="F9" s="112" t="s">
        <v>210</v>
      </c>
    </row>
    <row r="10" spans="2:28" ht="30" x14ac:dyDescent="0.55000000000000004">
      <c r="B10" s="144" t="s">
        <v>89</v>
      </c>
      <c r="D10" s="145" t="s">
        <v>46</v>
      </c>
      <c r="F10" s="145" t="s">
        <v>46</v>
      </c>
    </row>
    <row r="11" spans="2:28" ht="26.25" x14ac:dyDescent="0.65">
      <c r="B11" s="27" t="s">
        <v>89</v>
      </c>
      <c r="C11" s="27"/>
      <c r="D11" s="104">
        <v>0</v>
      </c>
      <c r="E11" s="105"/>
      <c r="F11" s="104">
        <v>142233434</v>
      </c>
    </row>
    <row r="12" spans="2:28" ht="26.25" x14ac:dyDescent="0.65">
      <c r="B12" s="27" t="s">
        <v>91</v>
      </c>
      <c r="C12" s="27"/>
      <c r="D12" s="104">
        <v>8608291</v>
      </c>
      <c r="E12" s="105"/>
      <c r="F12" s="104">
        <v>97755615</v>
      </c>
    </row>
    <row r="13" spans="2:28" ht="26.25" hidden="1" x14ac:dyDescent="0.65">
      <c r="B13" s="27" t="s">
        <v>90</v>
      </c>
      <c r="C13" s="27"/>
      <c r="D13" s="104">
        <v>0</v>
      </c>
      <c r="E13" s="105"/>
      <c r="F13" s="104">
        <v>0</v>
      </c>
    </row>
    <row r="14" spans="2:28" ht="26.25" x14ac:dyDescent="0.65">
      <c r="B14" s="27"/>
      <c r="C14" s="27"/>
      <c r="D14" s="104"/>
      <c r="E14" s="105"/>
      <c r="F14" s="104"/>
    </row>
    <row r="15" spans="2:28" ht="27" thickBot="1" x14ac:dyDescent="0.7">
      <c r="B15" s="106" t="s">
        <v>95</v>
      </c>
      <c r="C15" s="27"/>
      <c r="D15" s="107">
        <f>SUM(D11:D13)</f>
        <v>8608291</v>
      </c>
      <c r="E15" s="105"/>
      <c r="F15" s="107">
        <f>SUM(F11:F13)</f>
        <v>239989049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43">
        <v>16</v>
      </c>
      <c r="B19" s="143"/>
      <c r="C19" s="143"/>
      <c r="D19" s="143"/>
      <c r="E19" s="143"/>
      <c r="F19" s="143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2"/>
  <sheetViews>
    <sheetView rightToLeft="1" view="pageBreakPreview" zoomScale="60" zoomScaleNormal="100" workbookViewId="0">
      <selection activeCell="O16" sqref="O16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3:1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3:17" ht="30" x14ac:dyDescent="0.55000000000000004">
      <c r="C4" s="112" t="s">
        <v>209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5" t="s">
        <v>96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3" t="s">
        <v>106</v>
      </c>
      <c r="D9" s="114" t="s">
        <v>192</v>
      </c>
      <c r="E9" s="114" t="s">
        <v>3</v>
      </c>
      <c r="F9" s="114" t="s">
        <v>3</v>
      </c>
      <c r="G9" s="114" t="s">
        <v>3</v>
      </c>
      <c r="I9" s="114" t="s">
        <v>4</v>
      </c>
      <c r="J9" s="114" t="s">
        <v>4</v>
      </c>
      <c r="K9" s="114" t="s">
        <v>4</v>
      </c>
      <c r="M9" s="114" t="s">
        <v>210</v>
      </c>
      <c r="N9" s="114" t="s">
        <v>5</v>
      </c>
      <c r="O9" s="114" t="s">
        <v>5</v>
      </c>
      <c r="P9" s="114" t="s">
        <v>5</v>
      </c>
      <c r="Q9" s="114" t="s">
        <v>5</v>
      </c>
    </row>
    <row r="10" spans="3:17" s="6" customFormat="1" ht="44.25" customHeight="1" x14ac:dyDescent="0.25">
      <c r="C10" s="113"/>
      <c r="D10" s="12"/>
      <c r="E10" s="115" t="s">
        <v>7</v>
      </c>
      <c r="F10" s="12"/>
      <c r="G10" s="115" t="s">
        <v>8</v>
      </c>
      <c r="I10" s="115" t="s">
        <v>107</v>
      </c>
      <c r="J10" s="12"/>
      <c r="K10" s="115" t="s">
        <v>108</v>
      </c>
      <c r="M10" s="115" t="s">
        <v>7</v>
      </c>
      <c r="N10" s="12"/>
      <c r="O10" s="115" t="s">
        <v>8</v>
      </c>
      <c r="Q10" s="117" t="s">
        <v>12</v>
      </c>
    </row>
    <row r="11" spans="3:17" s="6" customFormat="1" ht="39.75" customHeight="1" x14ac:dyDescent="0.25">
      <c r="C11" s="113"/>
      <c r="D11" s="11"/>
      <c r="E11" s="116" t="s">
        <v>7</v>
      </c>
      <c r="F11" s="11"/>
      <c r="G11" s="116" t="s">
        <v>8</v>
      </c>
      <c r="I11" s="116"/>
      <c r="J11" s="11"/>
      <c r="K11" s="116"/>
      <c r="M11" s="116" t="s">
        <v>7</v>
      </c>
      <c r="N11" s="11"/>
      <c r="O11" s="116" t="s">
        <v>8</v>
      </c>
      <c r="Q11" s="118" t="s">
        <v>12</v>
      </c>
    </row>
    <row r="12" spans="3:17" x14ac:dyDescent="0.55000000000000004">
      <c r="C12" s="44" t="s">
        <v>98</v>
      </c>
      <c r="E12" s="3">
        <f>سهام!G52</f>
        <v>712652034069</v>
      </c>
      <c r="G12" s="3">
        <f>سهام!I52</f>
        <v>665134608426.06604</v>
      </c>
      <c r="I12" s="3">
        <f>سهام!M52</f>
        <v>61850399274</v>
      </c>
      <c r="K12" s="3">
        <f>سهام!Q52</f>
        <v>59090134699</v>
      </c>
      <c r="M12" s="3">
        <f>سهام!W52</f>
        <v>731565658393</v>
      </c>
      <c r="O12" s="3">
        <f>سهام!Y52</f>
        <v>659797268623.07886</v>
      </c>
      <c r="Q12" s="8">
        <f t="shared" ref="Q12:Q18" si="0">O12/$O$18</f>
        <v>0.98843310766620684</v>
      </c>
    </row>
    <row r="13" spans="3:17" x14ac:dyDescent="0.55000000000000004">
      <c r="C13" s="2" t="s">
        <v>100</v>
      </c>
      <c r="E13" s="3">
        <f>'اوراق مشارکت'!R18</f>
        <v>40392834144</v>
      </c>
      <c r="G13" s="3">
        <f>'اوراق مشارکت'!T18</f>
        <v>41466662553</v>
      </c>
      <c r="I13" s="3">
        <f>'اوراق مشارکت'!X18</f>
        <v>0</v>
      </c>
      <c r="K13" s="3">
        <f>'اوراق مشارکت'!AB18</f>
        <v>34961147171</v>
      </c>
      <c r="M13" s="3">
        <f>'اوراق مشارکت'!AH18</f>
        <v>6624760046</v>
      </c>
      <c r="O13" s="3">
        <f>'اوراق مشارکت'!AJ18</f>
        <v>6905846368</v>
      </c>
      <c r="Q13" s="8">
        <f t="shared" si="0"/>
        <v>1.0345552355547996E-2</v>
      </c>
    </row>
    <row r="14" spans="3:17" x14ac:dyDescent="0.55000000000000004">
      <c r="C14" s="2" t="s">
        <v>102</v>
      </c>
      <c r="E14" s="3">
        <f>سپرده!L13</f>
        <v>1480211912</v>
      </c>
      <c r="G14" s="3">
        <f>E14</f>
        <v>1480211912</v>
      </c>
      <c r="I14" s="3">
        <f>سپرده!N13</f>
        <v>26936945089</v>
      </c>
      <c r="K14" s="3">
        <f>سپرده!P13</f>
        <v>27601890115</v>
      </c>
      <c r="M14" s="3">
        <f>سپرده!R13</f>
        <v>815266886</v>
      </c>
      <c r="O14" s="3">
        <f>M14</f>
        <v>815266886</v>
      </c>
      <c r="Q14" s="8">
        <f t="shared" si="0"/>
        <v>1.2213399782451662E-3</v>
      </c>
    </row>
    <row r="15" spans="3:17" x14ac:dyDescent="0.55000000000000004">
      <c r="C15" s="2" t="s">
        <v>99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x14ac:dyDescent="0.55000000000000004">
      <c r="C16" s="2" t="s">
        <v>105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x14ac:dyDescent="0.55000000000000004">
      <c r="C17" s="2" t="s">
        <v>101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95</v>
      </c>
      <c r="D18" s="3">
        <f t="shared" ref="D18:P18" si="1">SUM(D12:D17)</f>
        <v>0</v>
      </c>
      <c r="E18" s="10">
        <f>SUM(E12:E17)</f>
        <v>754525080125</v>
      </c>
      <c r="F18" s="3">
        <f t="shared" si="1"/>
        <v>0</v>
      </c>
      <c r="G18" s="10">
        <f t="shared" si="1"/>
        <v>708081482891.06604</v>
      </c>
      <c r="H18" s="3">
        <f t="shared" si="1"/>
        <v>0</v>
      </c>
      <c r="I18" s="10">
        <f t="shared" si="1"/>
        <v>88787344363</v>
      </c>
      <c r="J18" s="3">
        <f t="shared" si="1"/>
        <v>0</v>
      </c>
      <c r="K18" s="10">
        <f t="shared" si="1"/>
        <v>121653171985</v>
      </c>
      <c r="L18" s="3">
        <f t="shared" si="1"/>
        <v>0</v>
      </c>
      <c r="M18" s="10">
        <f>SUM(M12:M17)</f>
        <v>739005685325</v>
      </c>
      <c r="N18" s="3">
        <f t="shared" si="1"/>
        <v>0</v>
      </c>
      <c r="O18" s="10">
        <f>SUM(O12:O17)</f>
        <v>667518381877.07886</v>
      </c>
      <c r="P18" s="3">
        <f t="shared" si="1"/>
        <v>0</v>
      </c>
      <c r="Q18" s="32">
        <f t="shared" si="0"/>
        <v>1</v>
      </c>
    </row>
    <row r="19" spans="3:17" ht="21.75" thickTop="1" x14ac:dyDescent="0.55000000000000004"/>
    <row r="22" spans="3:17" ht="30" x14ac:dyDescent="0.75">
      <c r="I22" s="56">
        <v>1</v>
      </c>
    </row>
  </sheetData>
  <sortState xmlns:xlrd2="http://schemas.microsoft.com/office/spreadsheetml/2017/richdata2" ref="C12:Q17">
    <sortCondition descending="1" ref="Q12:Q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4"/>
  <sheetViews>
    <sheetView rightToLeft="1" view="pageBreakPreview" topLeftCell="A19" zoomScale="60" zoomScaleNormal="80" workbookViewId="0">
      <selection activeCell="A51" sqref="A51:XFD52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2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3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12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3:27" ht="30" x14ac:dyDescent="0.55000000000000004"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3:27" ht="30" x14ac:dyDescent="0.55000000000000004">
      <c r="C4" s="112" t="s">
        <v>209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97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13" t="s">
        <v>2</v>
      </c>
      <c r="E8" s="114" t="s">
        <v>192</v>
      </c>
      <c r="F8" s="114" t="s">
        <v>3</v>
      </c>
      <c r="G8" s="114" t="s">
        <v>3</v>
      </c>
      <c r="H8" s="114" t="s">
        <v>3</v>
      </c>
      <c r="I8" s="114" t="s">
        <v>3</v>
      </c>
      <c r="J8" s="119"/>
      <c r="K8" s="114" t="s">
        <v>4</v>
      </c>
      <c r="L8" s="114" t="s">
        <v>4</v>
      </c>
      <c r="M8" s="114" t="s">
        <v>4</v>
      </c>
      <c r="N8" s="114" t="s">
        <v>4</v>
      </c>
      <c r="O8" s="114" t="s">
        <v>4</v>
      </c>
      <c r="P8" s="114" t="s">
        <v>4</v>
      </c>
      <c r="Q8" s="114" t="s">
        <v>4</v>
      </c>
      <c r="R8" s="119"/>
      <c r="S8" s="114" t="s">
        <v>210</v>
      </c>
      <c r="T8" s="114" t="s">
        <v>5</v>
      </c>
      <c r="U8" s="114" t="s">
        <v>5</v>
      </c>
      <c r="V8" s="114" t="s">
        <v>5</v>
      </c>
      <c r="W8" s="114" t="s">
        <v>5</v>
      </c>
      <c r="X8" s="114" t="s">
        <v>5</v>
      </c>
      <c r="Y8" s="114" t="s">
        <v>5</v>
      </c>
      <c r="Z8" s="114" t="s">
        <v>5</v>
      </c>
      <c r="AA8" s="114" t="s">
        <v>5</v>
      </c>
    </row>
    <row r="9" spans="3:27" s="6" customFormat="1" ht="44.25" customHeight="1" x14ac:dyDescent="0.25">
      <c r="C9" s="113" t="s">
        <v>2</v>
      </c>
      <c r="D9" s="119"/>
      <c r="E9" s="115" t="s">
        <v>6</v>
      </c>
      <c r="F9" s="120"/>
      <c r="G9" s="115" t="s">
        <v>7</v>
      </c>
      <c r="H9" s="12"/>
      <c r="I9" s="115" t="s">
        <v>8</v>
      </c>
      <c r="J9" s="119"/>
      <c r="K9" s="115" t="s">
        <v>9</v>
      </c>
      <c r="L9" s="115" t="s">
        <v>9</v>
      </c>
      <c r="M9" s="115" t="s">
        <v>9</v>
      </c>
      <c r="N9" s="12"/>
      <c r="O9" s="115" t="s">
        <v>10</v>
      </c>
      <c r="P9" s="115" t="s">
        <v>10</v>
      </c>
      <c r="Q9" s="115" t="s">
        <v>10</v>
      </c>
      <c r="R9" s="119"/>
      <c r="S9" s="115" t="s">
        <v>6</v>
      </c>
      <c r="T9" s="120"/>
      <c r="U9" s="115" t="s">
        <v>11</v>
      </c>
      <c r="V9" s="120"/>
      <c r="W9" s="115" t="s">
        <v>7</v>
      </c>
      <c r="X9" s="120"/>
      <c r="Y9" s="115" t="s">
        <v>8</v>
      </c>
      <c r="Z9" s="119"/>
      <c r="AA9" s="115" t="s">
        <v>12</v>
      </c>
    </row>
    <row r="10" spans="3:27" s="6" customFormat="1" ht="54" customHeight="1" x14ac:dyDescent="0.25">
      <c r="C10" s="113" t="s">
        <v>2</v>
      </c>
      <c r="D10" s="119"/>
      <c r="E10" s="116" t="s">
        <v>6</v>
      </c>
      <c r="F10" s="121"/>
      <c r="G10" s="116" t="s">
        <v>7</v>
      </c>
      <c r="H10" s="11"/>
      <c r="I10" s="116" t="s">
        <v>8</v>
      </c>
      <c r="J10" s="119"/>
      <c r="K10" s="116" t="s">
        <v>6</v>
      </c>
      <c r="L10" s="11"/>
      <c r="M10" s="116" t="s">
        <v>7</v>
      </c>
      <c r="N10" s="11"/>
      <c r="O10" s="116" t="s">
        <v>6</v>
      </c>
      <c r="P10" s="11"/>
      <c r="Q10" s="116" t="s">
        <v>13</v>
      </c>
      <c r="R10" s="119"/>
      <c r="S10" s="116" t="s">
        <v>6</v>
      </c>
      <c r="T10" s="121"/>
      <c r="U10" s="116" t="s">
        <v>11</v>
      </c>
      <c r="V10" s="121"/>
      <c r="W10" s="116" t="s">
        <v>7</v>
      </c>
      <c r="X10" s="121"/>
      <c r="Y10" s="116" t="s">
        <v>8</v>
      </c>
      <c r="Z10" s="119"/>
      <c r="AA10" s="116" t="s">
        <v>12</v>
      </c>
    </row>
    <row r="11" spans="3:27" x14ac:dyDescent="0.55000000000000004">
      <c r="C11" s="44" t="s">
        <v>17</v>
      </c>
      <c r="E11" s="3">
        <v>11185256</v>
      </c>
      <c r="G11" s="3">
        <v>69178387259</v>
      </c>
      <c r="I11" s="3">
        <v>59040316789.307999</v>
      </c>
      <c r="K11" s="3">
        <v>0</v>
      </c>
      <c r="M11" s="3">
        <v>0</v>
      </c>
      <c r="O11" s="3">
        <v>0</v>
      </c>
      <c r="Q11" s="3">
        <v>0</v>
      </c>
      <c r="S11" s="3">
        <v>11185256</v>
      </c>
      <c r="U11" s="3">
        <v>5020</v>
      </c>
      <c r="W11" s="3">
        <v>69178387259</v>
      </c>
      <c r="Y11" s="3">
        <v>55815892708.536003</v>
      </c>
      <c r="AA11" s="8">
        <f>Y11/'سرمایه گذاری ها'!$O$18</f>
        <v>8.3617012241041622E-2</v>
      </c>
    </row>
    <row r="12" spans="3:27" x14ac:dyDescent="0.55000000000000004">
      <c r="C12" s="2" t="s">
        <v>149</v>
      </c>
      <c r="E12" s="3">
        <v>643000</v>
      </c>
      <c r="G12" s="3">
        <v>41828493349</v>
      </c>
      <c r="I12" s="3">
        <v>36132514699.5</v>
      </c>
      <c r="K12" s="3">
        <v>0</v>
      </c>
      <c r="M12" s="3">
        <v>0</v>
      </c>
      <c r="O12" s="3">
        <v>0</v>
      </c>
      <c r="Q12" s="3">
        <v>0</v>
      </c>
      <c r="S12" s="3">
        <v>643000</v>
      </c>
      <c r="U12" s="3">
        <v>60400</v>
      </c>
      <c r="W12" s="3">
        <v>41828493349</v>
      </c>
      <c r="Y12" s="3">
        <v>38606118660</v>
      </c>
      <c r="AA12" s="8">
        <f>Y12/'سرمایه گذاری ها'!$O$18</f>
        <v>5.7835289196738825E-2</v>
      </c>
    </row>
    <row r="13" spans="3:27" x14ac:dyDescent="0.55000000000000004">
      <c r="C13" s="2" t="s">
        <v>139</v>
      </c>
      <c r="E13" s="3">
        <v>2109837</v>
      </c>
      <c r="G13" s="3">
        <v>37101026814</v>
      </c>
      <c r="I13" s="3">
        <v>39743521753.657501</v>
      </c>
      <c r="K13" s="3">
        <v>0</v>
      </c>
      <c r="M13" s="3">
        <v>0</v>
      </c>
      <c r="O13" s="3">
        <v>0</v>
      </c>
      <c r="Q13" s="3">
        <v>0</v>
      </c>
      <c r="S13" s="3">
        <v>2109837</v>
      </c>
      <c r="U13" s="3">
        <v>18210</v>
      </c>
      <c r="W13" s="3">
        <v>37101026814</v>
      </c>
      <c r="Y13" s="3">
        <v>38191531985.968498</v>
      </c>
      <c r="AA13" s="8">
        <f>Y13/'سرمایه گذاری ها'!$O$18</f>
        <v>5.7214202668955612E-2</v>
      </c>
    </row>
    <row r="14" spans="3:27" x14ac:dyDescent="0.55000000000000004">
      <c r="C14" s="2" t="s">
        <v>125</v>
      </c>
      <c r="E14" s="3">
        <v>1717303</v>
      </c>
      <c r="G14" s="3">
        <v>30939487100</v>
      </c>
      <c r="I14" s="3">
        <v>28781453894.949001</v>
      </c>
      <c r="K14" s="3">
        <v>0</v>
      </c>
      <c r="M14" s="3">
        <v>0</v>
      </c>
      <c r="O14" s="3">
        <v>0</v>
      </c>
      <c r="Q14" s="3">
        <v>0</v>
      </c>
      <c r="S14" s="3">
        <v>1717303</v>
      </c>
      <c r="U14" s="3">
        <v>15560</v>
      </c>
      <c r="W14" s="3">
        <v>30939487100</v>
      </c>
      <c r="Y14" s="3">
        <v>26562243333.653999</v>
      </c>
      <c r="AA14" s="8">
        <f>Y14/'سرمایه گذاری ها'!$O$18</f>
        <v>3.9792527149530008E-2</v>
      </c>
    </row>
    <row r="15" spans="3:27" x14ac:dyDescent="0.55000000000000004">
      <c r="C15" s="2" t="s">
        <v>165</v>
      </c>
      <c r="E15" s="3">
        <v>1165794</v>
      </c>
      <c r="G15" s="3">
        <v>24874316277</v>
      </c>
      <c r="I15" s="3">
        <v>24660488146.896</v>
      </c>
      <c r="K15" s="3">
        <v>0</v>
      </c>
      <c r="M15" s="3">
        <v>0</v>
      </c>
      <c r="O15" s="3">
        <v>0</v>
      </c>
      <c r="Q15" s="3">
        <v>0</v>
      </c>
      <c r="S15" s="3">
        <v>1165794</v>
      </c>
      <c r="U15" s="3">
        <v>22510</v>
      </c>
      <c r="W15" s="3">
        <v>24874316277</v>
      </c>
      <c r="Y15" s="3">
        <v>26085882903.507</v>
      </c>
      <c r="AA15" s="8">
        <f>Y15/'سرمایه گذاری ها'!$O$18</f>
        <v>3.907889821723385E-2</v>
      </c>
    </row>
    <row r="16" spans="3:27" x14ac:dyDescent="0.55000000000000004">
      <c r="C16" s="2" t="s">
        <v>193</v>
      </c>
      <c r="E16" s="3">
        <v>11489812</v>
      </c>
      <c r="G16" s="3">
        <v>24084815602</v>
      </c>
      <c r="I16" s="3">
        <v>25915264646.603401</v>
      </c>
      <c r="K16" s="3">
        <v>0</v>
      </c>
      <c r="M16" s="3">
        <v>0</v>
      </c>
      <c r="O16" s="3">
        <v>0</v>
      </c>
      <c r="Q16" s="3">
        <v>0</v>
      </c>
      <c r="S16" s="3">
        <v>11489812</v>
      </c>
      <c r="U16" s="3">
        <v>2283</v>
      </c>
      <c r="W16" s="3">
        <v>24084815602</v>
      </c>
      <c r="Y16" s="3">
        <v>26075164913.263802</v>
      </c>
      <c r="AA16" s="8">
        <f>Y16/'سرمایه گذاری ها'!$O$18</f>
        <v>3.9062841745181258E-2</v>
      </c>
    </row>
    <row r="17" spans="3:27" x14ac:dyDescent="0.55000000000000004">
      <c r="C17" s="2" t="s">
        <v>195</v>
      </c>
      <c r="E17" s="3">
        <v>962255</v>
      </c>
      <c r="G17" s="3">
        <v>21268153671</v>
      </c>
      <c r="I17" s="3">
        <v>20852344903.950001</v>
      </c>
      <c r="K17" s="3">
        <v>352000</v>
      </c>
      <c r="M17" s="3">
        <v>7751031533</v>
      </c>
      <c r="O17" s="3">
        <v>0</v>
      </c>
      <c r="Q17" s="3">
        <v>0</v>
      </c>
      <c r="S17" s="3">
        <v>1314255</v>
      </c>
      <c r="U17" s="3">
        <v>19700</v>
      </c>
      <c r="W17" s="3">
        <v>29019185204</v>
      </c>
      <c r="Y17" s="3">
        <v>25736773100.174999</v>
      </c>
      <c r="AA17" s="8">
        <f>Y17/'سرمایه گذاری ها'!$O$18</f>
        <v>3.855590167839653E-2</v>
      </c>
    </row>
    <row r="18" spans="3:27" x14ac:dyDescent="0.55000000000000004">
      <c r="C18" s="2" t="s">
        <v>127</v>
      </c>
      <c r="E18" s="3">
        <v>1358650</v>
      </c>
      <c r="G18" s="3">
        <v>25709534954</v>
      </c>
      <c r="I18" s="3">
        <v>26525116878.299999</v>
      </c>
      <c r="K18" s="3">
        <v>0</v>
      </c>
      <c r="M18" s="3">
        <v>0</v>
      </c>
      <c r="O18" s="3">
        <v>0</v>
      </c>
      <c r="Q18" s="3">
        <v>0</v>
      </c>
      <c r="S18" s="3">
        <v>1358650</v>
      </c>
      <c r="U18" s="3">
        <v>18310</v>
      </c>
      <c r="W18" s="3">
        <v>25709534954</v>
      </c>
      <c r="Y18" s="3">
        <v>24728864055.075001</v>
      </c>
      <c r="AA18" s="8">
        <f>Y18/'سرمایه گذاری ها'!$O$18</f>
        <v>3.7045967162037993E-2</v>
      </c>
    </row>
    <row r="19" spans="3:27" x14ac:dyDescent="0.55000000000000004">
      <c r="C19" s="2" t="s">
        <v>131</v>
      </c>
      <c r="E19" s="3">
        <v>951827</v>
      </c>
      <c r="G19" s="3">
        <v>33811769454</v>
      </c>
      <c r="I19" s="3">
        <v>23568936007.108501</v>
      </c>
      <c r="K19" s="3">
        <v>0</v>
      </c>
      <c r="M19" s="3">
        <v>0</v>
      </c>
      <c r="O19" s="3">
        <v>0</v>
      </c>
      <c r="Q19" s="3">
        <v>0</v>
      </c>
      <c r="S19" s="3">
        <v>951827</v>
      </c>
      <c r="U19" s="3">
        <v>25410</v>
      </c>
      <c r="W19" s="3">
        <v>33811769454</v>
      </c>
      <c r="Y19" s="3">
        <v>24042017821.783501</v>
      </c>
      <c r="AA19" s="8">
        <f>Y19/'سرمایه گذاری ها'!$O$18</f>
        <v>3.6017012376762914E-2</v>
      </c>
    </row>
    <row r="20" spans="3:27" x14ac:dyDescent="0.55000000000000004">
      <c r="C20" s="2" t="s">
        <v>150</v>
      </c>
      <c r="E20" s="3">
        <v>322000</v>
      </c>
      <c r="G20" s="3">
        <v>24850438475</v>
      </c>
      <c r="I20" s="3">
        <v>21096743031</v>
      </c>
      <c r="K20" s="3">
        <v>0</v>
      </c>
      <c r="M20" s="3">
        <v>0</v>
      </c>
      <c r="O20" s="3">
        <v>0</v>
      </c>
      <c r="Q20" s="3">
        <v>0</v>
      </c>
      <c r="S20" s="3">
        <v>322000</v>
      </c>
      <c r="U20" s="3">
        <v>68890</v>
      </c>
      <c r="W20" s="3">
        <v>24850438475</v>
      </c>
      <c r="Y20" s="3">
        <v>22050593649</v>
      </c>
      <c r="AA20" s="8">
        <f>Y20/'سرمایه گذاری ها'!$O$18</f>
        <v>3.3033687532309092E-2</v>
      </c>
    </row>
    <row r="21" spans="3:27" x14ac:dyDescent="0.55000000000000004">
      <c r="C21" s="2" t="s">
        <v>194</v>
      </c>
      <c r="E21" s="3">
        <v>3855000</v>
      </c>
      <c r="G21" s="3">
        <v>24809456430</v>
      </c>
      <c r="I21" s="3">
        <v>22455887715</v>
      </c>
      <c r="K21" s="3">
        <v>0</v>
      </c>
      <c r="M21" s="3">
        <v>0</v>
      </c>
      <c r="O21" s="3">
        <v>0</v>
      </c>
      <c r="Q21" s="3">
        <v>0</v>
      </c>
      <c r="S21" s="3">
        <v>3855000</v>
      </c>
      <c r="U21" s="3">
        <v>5480</v>
      </c>
      <c r="W21" s="3">
        <v>24809456430</v>
      </c>
      <c r="Y21" s="3">
        <v>20999703870</v>
      </c>
      <c r="AA21" s="8">
        <f>Y21/'سرمایه گذاری ها'!$O$18</f>
        <v>3.1459364176531425E-2</v>
      </c>
    </row>
    <row r="22" spans="3:27" x14ac:dyDescent="0.55000000000000004">
      <c r="C22" s="2" t="s">
        <v>166</v>
      </c>
      <c r="E22" s="3">
        <v>1364000</v>
      </c>
      <c r="G22" s="3">
        <v>20017328488</v>
      </c>
      <c r="I22" s="3">
        <v>18304436700</v>
      </c>
      <c r="K22" s="3">
        <v>153000</v>
      </c>
      <c r="M22" s="3">
        <v>1990806010</v>
      </c>
      <c r="O22" s="3">
        <v>0</v>
      </c>
      <c r="Q22" s="3">
        <v>0</v>
      </c>
      <c r="S22" s="3">
        <v>1517000</v>
      </c>
      <c r="U22" s="3">
        <v>13190</v>
      </c>
      <c r="W22" s="3">
        <v>22008134498</v>
      </c>
      <c r="Y22" s="3">
        <v>19890175081.5</v>
      </c>
      <c r="AA22" s="8">
        <f>Y22/'سرمایه گذاری ها'!$O$18</f>
        <v>2.9797194536528442E-2</v>
      </c>
    </row>
    <row r="23" spans="3:27" x14ac:dyDescent="0.55000000000000004">
      <c r="C23" s="2" t="s">
        <v>196</v>
      </c>
      <c r="E23" s="3">
        <v>838066</v>
      </c>
      <c r="G23" s="3">
        <v>20165444248</v>
      </c>
      <c r="I23" s="3">
        <v>19902269429.396999</v>
      </c>
      <c r="K23" s="3">
        <v>0</v>
      </c>
      <c r="M23" s="3">
        <v>0</v>
      </c>
      <c r="O23" s="3">
        <v>0</v>
      </c>
      <c r="Q23" s="3">
        <v>0</v>
      </c>
      <c r="S23" s="3">
        <v>838066</v>
      </c>
      <c r="U23" s="3">
        <v>23840</v>
      </c>
      <c r="W23" s="3">
        <v>20165444248</v>
      </c>
      <c r="Y23" s="3">
        <v>19860615454.032001</v>
      </c>
      <c r="AA23" s="8">
        <f>Y23/'سرمایه گذاری ها'!$O$18</f>
        <v>2.9752911669913028E-2</v>
      </c>
    </row>
    <row r="24" spans="3:27" x14ac:dyDescent="0.55000000000000004">
      <c r="C24" s="2" t="s">
        <v>179</v>
      </c>
      <c r="E24" s="3">
        <v>255000</v>
      </c>
      <c r="G24" s="3">
        <v>18895500640</v>
      </c>
      <c r="I24" s="3">
        <v>20030206905</v>
      </c>
      <c r="K24" s="3">
        <v>0</v>
      </c>
      <c r="M24" s="3">
        <v>0</v>
      </c>
      <c r="O24" s="3">
        <v>0</v>
      </c>
      <c r="Q24" s="3">
        <v>0</v>
      </c>
      <c r="S24" s="3">
        <v>255000</v>
      </c>
      <c r="U24" s="3">
        <v>77530</v>
      </c>
      <c r="W24" s="3">
        <v>18895500640</v>
      </c>
      <c r="Y24" s="3">
        <v>19652517607.5</v>
      </c>
      <c r="AA24" s="8">
        <f>Y24/'سرمایه گذاری ها'!$O$18</f>
        <v>2.9441163181509123E-2</v>
      </c>
    </row>
    <row r="25" spans="3:27" x14ac:dyDescent="0.55000000000000004">
      <c r="C25" s="2" t="s">
        <v>130</v>
      </c>
      <c r="E25" s="3">
        <v>713928</v>
      </c>
      <c r="G25" s="3">
        <v>20613207194</v>
      </c>
      <c r="I25" s="3">
        <v>18877491415.439999</v>
      </c>
      <c r="K25" s="3">
        <v>0</v>
      </c>
      <c r="M25" s="3">
        <v>0</v>
      </c>
      <c r="O25" s="3">
        <v>0</v>
      </c>
      <c r="Q25" s="3">
        <v>0</v>
      </c>
      <c r="S25" s="3">
        <v>713928</v>
      </c>
      <c r="U25" s="3">
        <v>26700</v>
      </c>
      <c r="W25" s="3">
        <v>20613207194</v>
      </c>
      <c r="Y25" s="3">
        <v>18948459428.279999</v>
      </c>
      <c r="AA25" s="8">
        <f>Y25/'سرمایه گذاری ها'!$O$18</f>
        <v>2.8386423419526581E-2</v>
      </c>
    </row>
    <row r="26" spans="3:27" x14ac:dyDescent="0.55000000000000004">
      <c r="C26" s="2" t="s">
        <v>197</v>
      </c>
      <c r="E26" s="3">
        <v>808987</v>
      </c>
      <c r="G26" s="3">
        <v>19799853898</v>
      </c>
      <c r="I26" s="3">
        <v>18817660539.990002</v>
      </c>
      <c r="K26" s="3">
        <v>0</v>
      </c>
      <c r="M26" s="3">
        <v>0</v>
      </c>
      <c r="O26" s="3">
        <v>0</v>
      </c>
      <c r="Q26" s="3">
        <v>0</v>
      </c>
      <c r="S26" s="3">
        <v>808987</v>
      </c>
      <c r="U26" s="3">
        <v>22770</v>
      </c>
      <c r="W26" s="3">
        <v>19799853898</v>
      </c>
      <c r="Y26" s="3">
        <v>18311031217.759499</v>
      </c>
      <c r="AA26" s="8">
        <f>Y26/'سرمایه گذاری ها'!$O$18</f>
        <v>2.7431501086559455E-2</v>
      </c>
    </row>
    <row r="27" spans="3:27" x14ac:dyDescent="0.55000000000000004">
      <c r="C27" s="2" t="s">
        <v>211</v>
      </c>
      <c r="E27" s="3">
        <v>0</v>
      </c>
      <c r="G27" s="3">
        <v>0</v>
      </c>
      <c r="I27" s="3">
        <v>0</v>
      </c>
      <c r="K27" s="3">
        <v>180000</v>
      </c>
      <c r="M27" s="3">
        <v>19817978341</v>
      </c>
      <c r="O27" s="3">
        <v>0</v>
      </c>
      <c r="Q27" s="3">
        <v>0</v>
      </c>
      <c r="S27" s="3">
        <v>180000</v>
      </c>
      <c r="U27" s="3">
        <v>99900</v>
      </c>
      <c r="W27" s="3">
        <v>19817978341</v>
      </c>
      <c r="Y27" s="3">
        <v>17875007100</v>
      </c>
      <c r="AA27" s="8">
        <f>Y27/'سرمایه گذاری ها'!$O$18</f>
        <v>2.6778299422609189E-2</v>
      </c>
    </row>
    <row r="28" spans="3:27" x14ac:dyDescent="0.55000000000000004">
      <c r="C28" s="2" t="s">
        <v>18</v>
      </c>
      <c r="E28" s="3">
        <v>1301600</v>
      </c>
      <c r="G28" s="3">
        <v>28175877226</v>
      </c>
      <c r="I28" s="3">
        <v>18424502035.200001</v>
      </c>
      <c r="K28" s="3">
        <v>0</v>
      </c>
      <c r="M28" s="3">
        <v>0</v>
      </c>
      <c r="O28" s="3">
        <v>0</v>
      </c>
      <c r="Q28" s="3">
        <v>0</v>
      </c>
      <c r="S28" s="3">
        <v>1301600</v>
      </c>
      <c r="U28" s="3">
        <v>13810</v>
      </c>
      <c r="W28" s="3">
        <v>28175877226</v>
      </c>
      <c r="Y28" s="3">
        <v>17868144178.799999</v>
      </c>
      <c r="AA28" s="8">
        <f>Y28/'سرمایه گذاری ها'!$O$18</f>
        <v>2.6768018175850557E-2</v>
      </c>
    </row>
    <row r="29" spans="3:27" x14ac:dyDescent="0.55000000000000004">
      <c r="C29" s="2" t="s">
        <v>180</v>
      </c>
      <c r="E29" s="3">
        <v>5496849</v>
      </c>
      <c r="G29" s="3">
        <v>19714578941</v>
      </c>
      <c r="I29" s="3">
        <v>18359519634.792</v>
      </c>
      <c r="K29" s="3">
        <v>0</v>
      </c>
      <c r="M29" s="3">
        <v>0</v>
      </c>
      <c r="O29" s="3">
        <v>0</v>
      </c>
      <c r="Q29" s="3">
        <v>0</v>
      </c>
      <c r="S29" s="3">
        <v>5496849</v>
      </c>
      <c r="U29" s="3">
        <v>3184</v>
      </c>
      <c r="W29" s="3">
        <v>19714578941</v>
      </c>
      <c r="Y29" s="3">
        <v>17397830511.0648</v>
      </c>
      <c r="Z29" s="3"/>
      <c r="AA29" s="8">
        <f>Y29/'سرمایه گذاری ها'!$O$18</f>
        <v>2.6063447814188508E-2</v>
      </c>
    </row>
    <row r="30" spans="3:27" x14ac:dyDescent="0.55000000000000004">
      <c r="C30" s="2" t="s">
        <v>198</v>
      </c>
      <c r="E30" s="3">
        <v>987000</v>
      </c>
      <c r="G30" s="3">
        <v>19970492085</v>
      </c>
      <c r="I30" s="3">
        <v>17591613385.5</v>
      </c>
      <c r="K30" s="3">
        <v>0</v>
      </c>
      <c r="M30" s="3">
        <v>0</v>
      </c>
      <c r="O30" s="3">
        <v>0</v>
      </c>
      <c r="Q30" s="3">
        <v>0</v>
      </c>
      <c r="S30" s="3">
        <v>987000</v>
      </c>
      <c r="U30" s="3">
        <v>16840</v>
      </c>
      <c r="W30" s="3">
        <v>19970492085</v>
      </c>
      <c r="Y30" s="3">
        <v>16522184574</v>
      </c>
      <c r="Z30" s="3"/>
      <c r="AA30" s="8">
        <f>Y30/'سرمایه گذاری ها'!$O$18</f>
        <v>2.4751654819660834E-2</v>
      </c>
    </row>
    <row r="31" spans="3:27" x14ac:dyDescent="0.55000000000000004">
      <c r="C31" s="2" t="s">
        <v>199</v>
      </c>
      <c r="E31" s="3">
        <v>222774</v>
      </c>
      <c r="G31" s="3">
        <v>16277268235</v>
      </c>
      <c r="I31" s="3">
        <v>16032871016.280001</v>
      </c>
      <c r="K31" s="3">
        <v>0</v>
      </c>
      <c r="M31" s="3">
        <v>0</v>
      </c>
      <c r="O31" s="3">
        <v>0</v>
      </c>
      <c r="Q31" s="3">
        <v>0</v>
      </c>
      <c r="S31" s="3">
        <v>222774</v>
      </c>
      <c r="U31" s="3">
        <v>72550</v>
      </c>
      <c r="W31" s="3">
        <v>16277268235</v>
      </c>
      <c r="Y31" s="3">
        <v>16066088290.485001</v>
      </c>
      <c r="AA31" s="8">
        <f>Y31/'سرمایه گذاری ها'!$O$18</f>
        <v>2.4068383323477546E-2</v>
      </c>
    </row>
    <row r="32" spans="3:27" x14ac:dyDescent="0.55000000000000004">
      <c r="C32" s="2" t="s">
        <v>151</v>
      </c>
      <c r="E32" s="3">
        <v>2093147</v>
      </c>
      <c r="G32" s="3">
        <v>20267779876</v>
      </c>
      <c r="I32" s="3">
        <v>17124101541.130501</v>
      </c>
      <c r="K32" s="3">
        <v>0</v>
      </c>
      <c r="M32" s="3">
        <v>0</v>
      </c>
      <c r="O32" s="3">
        <v>0</v>
      </c>
      <c r="Q32" s="3">
        <v>0</v>
      </c>
      <c r="S32" s="3">
        <v>2093147</v>
      </c>
      <c r="U32" s="3">
        <v>7660</v>
      </c>
      <c r="W32" s="3">
        <v>20267779876</v>
      </c>
      <c r="Y32" s="3">
        <v>15938106659.181</v>
      </c>
      <c r="Z32" s="3"/>
      <c r="AA32" s="8">
        <f>Y32/'سرمایه گذاری ها'!$O$18</f>
        <v>2.3876655822364971E-2</v>
      </c>
    </row>
    <row r="33" spans="3:27" x14ac:dyDescent="0.55000000000000004">
      <c r="C33" s="2" t="s">
        <v>212</v>
      </c>
      <c r="E33" s="3">
        <v>0</v>
      </c>
      <c r="G33" s="3">
        <v>0</v>
      </c>
      <c r="I33" s="3">
        <v>0</v>
      </c>
      <c r="K33" s="3">
        <v>2276328</v>
      </c>
      <c r="M33" s="3">
        <v>14670214486</v>
      </c>
      <c r="O33" s="3">
        <v>0</v>
      </c>
      <c r="Q33" s="3">
        <v>0</v>
      </c>
      <c r="S33" s="3">
        <v>2276328</v>
      </c>
      <c r="U33" s="3">
        <v>6450</v>
      </c>
      <c r="W33" s="3">
        <v>14670214486</v>
      </c>
      <c r="Y33" s="3">
        <v>14594955822.18</v>
      </c>
      <c r="Z33" s="3"/>
      <c r="AA33" s="8">
        <f>Y33/'سرمایه گذاری ها'!$O$18</f>
        <v>2.1864500242133572E-2</v>
      </c>
    </row>
    <row r="34" spans="3:27" x14ac:dyDescent="0.55000000000000004">
      <c r="C34" s="2" t="s">
        <v>213</v>
      </c>
      <c r="E34" s="3">
        <v>0</v>
      </c>
      <c r="G34" s="3">
        <v>0</v>
      </c>
      <c r="I34" s="3">
        <v>0</v>
      </c>
      <c r="K34" s="3">
        <v>1381518</v>
      </c>
      <c r="M34" s="3">
        <v>15003494963</v>
      </c>
      <c r="O34" s="3">
        <v>0</v>
      </c>
      <c r="Q34" s="3">
        <v>0</v>
      </c>
      <c r="S34" s="3">
        <v>1381518</v>
      </c>
      <c r="U34" s="3">
        <v>10380</v>
      </c>
      <c r="W34" s="3">
        <v>15003494963</v>
      </c>
      <c r="Y34" s="3">
        <v>14254832906.802</v>
      </c>
      <c r="AA34" s="8">
        <f>Y34/'سرمایه گذاری ها'!$O$18</f>
        <v>2.1354966835096051E-2</v>
      </c>
    </row>
    <row r="35" spans="3:27" x14ac:dyDescent="0.55000000000000004">
      <c r="C35" s="2" t="s">
        <v>137</v>
      </c>
      <c r="E35" s="3">
        <v>193594</v>
      </c>
      <c r="G35" s="3">
        <v>14003094371</v>
      </c>
      <c r="I35" s="3">
        <v>15181758507.573</v>
      </c>
      <c r="K35" s="3">
        <v>0</v>
      </c>
      <c r="M35" s="3">
        <v>0</v>
      </c>
      <c r="O35" s="3">
        <v>0</v>
      </c>
      <c r="Q35" s="3">
        <v>0</v>
      </c>
      <c r="S35" s="3">
        <v>193594</v>
      </c>
      <c r="U35" s="3">
        <v>73170</v>
      </c>
      <c r="W35" s="3">
        <v>14003094371</v>
      </c>
      <c r="Y35" s="3">
        <v>14080989605.768999</v>
      </c>
      <c r="AA35" s="8">
        <f>Y35/'سرمایه گذاری ها'!$O$18</f>
        <v>2.1094534604684436E-2</v>
      </c>
    </row>
    <row r="36" spans="3:27" x14ac:dyDescent="0.55000000000000004">
      <c r="C36" s="2" t="s">
        <v>19</v>
      </c>
      <c r="E36" s="3">
        <v>3460000</v>
      </c>
      <c r="G36" s="3">
        <v>13938983511</v>
      </c>
      <c r="I36" s="3">
        <v>12663918666</v>
      </c>
      <c r="K36" s="3">
        <v>0</v>
      </c>
      <c r="M36" s="3">
        <v>0</v>
      </c>
      <c r="O36" s="3">
        <v>0</v>
      </c>
      <c r="Q36" s="3">
        <v>0</v>
      </c>
      <c r="S36" s="3">
        <v>3460000</v>
      </c>
      <c r="U36" s="3">
        <v>3731</v>
      </c>
      <c r="W36" s="3">
        <v>13938983511</v>
      </c>
      <c r="Y36" s="3">
        <v>12832449903</v>
      </c>
      <c r="AA36" s="8">
        <f>Y36/'سرمایه گذاری ها'!$O$18</f>
        <v>1.9224114648221102E-2</v>
      </c>
    </row>
    <row r="37" spans="3:27" x14ac:dyDescent="0.55000000000000004">
      <c r="C37" s="2" t="s">
        <v>182</v>
      </c>
      <c r="E37" s="3">
        <v>138126</v>
      </c>
      <c r="G37" s="3">
        <v>13234812888</v>
      </c>
      <c r="I37" s="3">
        <v>13160602806.254999</v>
      </c>
      <c r="K37" s="3">
        <v>0</v>
      </c>
      <c r="M37" s="3">
        <v>0</v>
      </c>
      <c r="O37" s="3">
        <v>0</v>
      </c>
      <c r="Q37" s="3">
        <v>0</v>
      </c>
      <c r="S37" s="3">
        <v>138126</v>
      </c>
      <c r="U37" s="3">
        <v>92370</v>
      </c>
      <c r="W37" s="3">
        <v>13234812888</v>
      </c>
      <c r="Y37" s="3">
        <v>12682784363.211</v>
      </c>
      <c r="AA37" s="8">
        <f>Y37/'سرمایه گذاری ها'!$O$18</f>
        <v>1.8999902785518333E-2</v>
      </c>
    </row>
    <row r="38" spans="3:27" x14ac:dyDescent="0.55000000000000004">
      <c r="C38" s="2" t="s">
        <v>154</v>
      </c>
      <c r="E38" s="3">
        <v>940456</v>
      </c>
      <c r="G38" s="3">
        <v>15014954934</v>
      </c>
      <c r="I38" s="3">
        <v>12153183728.4</v>
      </c>
      <c r="K38" s="3">
        <v>0</v>
      </c>
      <c r="M38" s="3">
        <v>0</v>
      </c>
      <c r="O38" s="3">
        <v>0</v>
      </c>
      <c r="Q38" s="3">
        <v>0</v>
      </c>
      <c r="S38" s="3">
        <v>940456</v>
      </c>
      <c r="U38" s="3">
        <v>12690</v>
      </c>
      <c r="W38" s="3">
        <v>15014954934</v>
      </c>
      <c r="Y38" s="3">
        <v>11863377039.492001</v>
      </c>
      <c r="AA38" s="8">
        <f>Y38/'سرمایه گذاری ها'!$O$18</f>
        <v>1.7772360075136627E-2</v>
      </c>
    </row>
    <row r="39" spans="3:27" x14ac:dyDescent="0.55000000000000004">
      <c r="C39" s="2" t="s">
        <v>200</v>
      </c>
      <c r="E39" s="3">
        <v>902641</v>
      </c>
      <c r="G39" s="3">
        <v>10405318917</v>
      </c>
      <c r="I39" s="3">
        <v>10282717478.132999</v>
      </c>
      <c r="K39" s="3">
        <v>0</v>
      </c>
      <c r="M39" s="3">
        <v>0</v>
      </c>
      <c r="O39" s="3">
        <v>0</v>
      </c>
      <c r="Q39" s="3">
        <v>0</v>
      </c>
      <c r="S39" s="3">
        <v>902641</v>
      </c>
      <c r="U39" s="3">
        <v>11710</v>
      </c>
      <c r="W39" s="3">
        <v>10405318917</v>
      </c>
      <c r="Y39" s="3">
        <v>10507035049.6455</v>
      </c>
      <c r="Z39" s="3"/>
      <c r="AA39" s="8">
        <f>Y39/'سرمایه گذاری ها'!$O$18</f>
        <v>1.5740443012369858E-2</v>
      </c>
    </row>
    <row r="40" spans="3:27" x14ac:dyDescent="0.55000000000000004">
      <c r="C40" s="2" t="s">
        <v>14</v>
      </c>
      <c r="E40" s="3">
        <v>1382000</v>
      </c>
      <c r="G40" s="3">
        <v>9940173064</v>
      </c>
      <c r="I40" s="3">
        <v>9726341868</v>
      </c>
      <c r="K40" s="3">
        <v>0</v>
      </c>
      <c r="M40" s="3">
        <v>0</v>
      </c>
      <c r="O40" s="3">
        <v>0</v>
      </c>
      <c r="Q40" s="3">
        <v>0</v>
      </c>
      <c r="S40" s="3">
        <v>1382000</v>
      </c>
      <c r="U40" s="3">
        <v>6940</v>
      </c>
      <c r="W40" s="3">
        <v>9940173064</v>
      </c>
      <c r="Y40" s="3">
        <v>9534013074</v>
      </c>
      <c r="AA40" s="8">
        <f>Y40/'سرمایه گذاری ها'!$O$18</f>
        <v>1.428277232934037E-2</v>
      </c>
    </row>
    <row r="41" spans="3:27" x14ac:dyDescent="0.55000000000000004">
      <c r="C41" s="2" t="s">
        <v>164</v>
      </c>
      <c r="E41" s="3">
        <v>673000</v>
      </c>
      <c r="G41" s="3">
        <v>9253206302</v>
      </c>
      <c r="I41" s="3">
        <v>8696943450</v>
      </c>
      <c r="K41" s="3">
        <v>0</v>
      </c>
      <c r="M41" s="3">
        <v>0</v>
      </c>
      <c r="O41" s="3">
        <v>0</v>
      </c>
      <c r="Q41" s="3">
        <v>0</v>
      </c>
      <c r="S41" s="3">
        <v>673000</v>
      </c>
      <c r="U41" s="3">
        <v>13730</v>
      </c>
      <c r="W41" s="3">
        <v>9253206302</v>
      </c>
      <c r="Y41" s="3">
        <v>9185310274.5</v>
      </c>
      <c r="AA41" s="8">
        <f>Y41/'سرمایه گذاری ها'!$O$18</f>
        <v>1.3760385517280694E-2</v>
      </c>
    </row>
    <row r="42" spans="3:27" x14ac:dyDescent="0.55000000000000004">
      <c r="C42" s="2" t="s">
        <v>201</v>
      </c>
      <c r="E42" s="3">
        <v>902641</v>
      </c>
      <c r="G42" s="3">
        <v>9502101807</v>
      </c>
      <c r="I42" s="3">
        <v>9385447192.0830002</v>
      </c>
      <c r="K42" s="3">
        <v>0</v>
      </c>
      <c r="M42" s="3">
        <v>0</v>
      </c>
      <c r="O42" s="3">
        <v>0</v>
      </c>
      <c r="Q42" s="3">
        <v>0</v>
      </c>
      <c r="S42" s="3">
        <v>902641</v>
      </c>
      <c r="U42" s="3">
        <v>9599</v>
      </c>
      <c r="W42" s="3">
        <v>9502101807</v>
      </c>
      <c r="Y42" s="3">
        <v>8612897475.7939491</v>
      </c>
      <c r="AA42" s="8">
        <f>Y42/'سرمایه گذاری ها'!$O$18</f>
        <v>1.290286186812453E-2</v>
      </c>
    </row>
    <row r="43" spans="3:27" x14ac:dyDescent="0.55000000000000004">
      <c r="C43" s="2" t="s">
        <v>202</v>
      </c>
      <c r="E43" s="3">
        <v>673000</v>
      </c>
      <c r="G43" s="3">
        <v>8579404000</v>
      </c>
      <c r="I43" s="3">
        <v>7265292759</v>
      </c>
      <c r="K43" s="3">
        <v>0</v>
      </c>
      <c r="M43" s="3">
        <v>0</v>
      </c>
      <c r="O43" s="3">
        <v>0</v>
      </c>
      <c r="Q43" s="3">
        <v>0</v>
      </c>
      <c r="S43" s="3">
        <v>673000</v>
      </c>
      <c r="U43" s="3">
        <v>11480</v>
      </c>
      <c r="W43" s="3">
        <v>8579404000</v>
      </c>
      <c r="Y43" s="3">
        <v>7680070062</v>
      </c>
      <c r="AA43" s="8">
        <f>Y43/'سرمایه گذاری ها'!$O$18</f>
        <v>1.1505406098935351E-2</v>
      </c>
    </row>
    <row r="44" spans="3:27" x14ac:dyDescent="0.55000000000000004">
      <c r="C44" s="2" t="s">
        <v>175</v>
      </c>
      <c r="E44" s="3">
        <v>1517000</v>
      </c>
      <c r="G44" s="3">
        <v>19681884697</v>
      </c>
      <c r="I44" s="3">
        <v>23554551537</v>
      </c>
      <c r="K44" s="3">
        <v>0</v>
      </c>
      <c r="M44" s="3">
        <v>0</v>
      </c>
      <c r="O44" s="3">
        <v>-1054000</v>
      </c>
      <c r="Q44" s="3">
        <v>18031411008</v>
      </c>
      <c r="S44" s="3">
        <v>463000</v>
      </c>
      <c r="U44" s="3">
        <v>14470</v>
      </c>
      <c r="W44" s="3">
        <v>6007061712</v>
      </c>
      <c r="Y44" s="3">
        <v>6659747320.5</v>
      </c>
      <c r="Z44" s="3"/>
      <c r="AA44" s="8">
        <f>Y44/'سرمایه گذاری ها'!$O$18</f>
        <v>9.9768747967248772E-3</v>
      </c>
    </row>
    <row r="45" spans="3:27" x14ac:dyDescent="0.55000000000000004">
      <c r="C45" s="2" t="s">
        <v>15</v>
      </c>
      <c r="E45" s="3">
        <v>18776</v>
      </c>
      <c r="G45" s="3">
        <v>99811338</v>
      </c>
      <c r="I45" s="3">
        <v>93321414</v>
      </c>
      <c r="K45" s="3">
        <v>0</v>
      </c>
      <c r="M45" s="3">
        <v>0</v>
      </c>
      <c r="O45" s="3">
        <v>0</v>
      </c>
      <c r="Q45" s="3">
        <v>0</v>
      </c>
      <c r="S45" s="3">
        <v>18776</v>
      </c>
      <c r="U45" s="3">
        <v>4493</v>
      </c>
      <c r="W45" s="3">
        <v>99811338</v>
      </c>
      <c r="Y45" s="3">
        <v>83858622.620399997</v>
      </c>
      <c r="AA45" s="8">
        <f>Y45/'سرمایه گذاری ها'!$O$18</f>
        <v>1.2562743573381064E-4</v>
      </c>
    </row>
    <row r="46" spans="3:27" x14ac:dyDescent="0.55000000000000004">
      <c r="C46" s="2" t="s">
        <v>181</v>
      </c>
      <c r="E46" s="3">
        <v>12200000</v>
      </c>
      <c r="G46" s="3">
        <v>14831916878</v>
      </c>
      <c r="I46" s="3">
        <v>13449297690</v>
      </c>
      <c r="K46" s="3">
        <v>0</v>
      </c>
      <c r="M46" s="3">
        <v>0</v>
      </c>
      <c r="O46" s="3">
        <v>-12200000</v>
      </c>
      <c r="Q46" s="3">
        <v>16217539987</v>
      </c>
      <c r="S46" s="3">
        <v>0</v>
      </c>
      <c r="U46" s="3">
        <v>0</v>
      </c>
      <c r="W46" s="3">
        <v>0</v>
      </c>
      <c r="Y46" s="3">
        <v>0</v>
      </c>
      <c r="Z46" s="3"/>
      <c r="AA46" s="8">
        <f>Y46/'سرمایه گذاری ها'!$O$18</f>
        <v>0</v>
      </c>
    </row>
    <row r="47" spans="3:27" x14ac:dyDescent="0.55000000000000004">
      <c r="C47" s="2" t="s">
        <v>122</v>
      </c>
      <c r="E47" s="3">
        <v>60347</v>
      </c>
      <c r="G47" s="3">
        <v>8130931704</v>
      </c>
      <c r="I47" s="3">
        <v>14397104484</v>
      </c>
      <c r="K47" s="3">
        <v>10000</v>
      </c>
      <c r="M47" s="3">
        <v>2616873941</v>
      </c>
      <c r="O47" s="3">
        <v>-70347</v>
      </c>
      <c r="Q47" s="3">
        <v>21977590365</v>
      </c>
      <c r="S47" s="3">
        <v>0</v>
      </c>
      <c r="U47" s="3">
        <v>0</v>
      </c>
      <c r="W47" s="3">
        <v>0</v>
      </c>
      <c r="Y47" s="3">
        <v>0</v>
      </c>
      <c r="AA47" s="8">
        <f>Y47/'سرمایه گذاری ها'!$O$18</f>
        <v>0</v>
      </c>
    </row>
    <row r="48" spans="3:27" x14ac:dyDescent="0.55000000000000004">
      <c r="C48" s="2" t="s">
        <v>126</v>
      </c>
      <c r="E48" s="3">
        <v>100000</v>
      </c>
      <c r="G48" s="3">
        <v>798496063</v>
      </c>
      <c r="I48" s="3">
        <v>742555350</v>
      </c>
      <c r="K48" s="3">
        <v>0</v>
      </c>
      <c r="M48" s="3">
        <v>0</v>
      </c>
      <c r="O48" s="3">
        <v>-100000</v>
      </c>
      <c r="Q48" s="3">
        <v>736200734</v>
      </c>
      <c r="S48" s="3">
        <v>0</v>
      </c>
      <c r="U48" s="3">
        <v>0</v>
      </c>
      <c r="W48" s="3">
        <v>0</v>
      </c>
      <c r="Y48" s="3">
        <v>0</v>
      </c>
      <c r="AA48" s="8">
        <f>Y48/'سرمایه گذاری ها'!$O$18</f>
        <v>0</v>
      </c>
    </row>
    <row r="49" spans="3:27" x14ac:dyDescent="0.55000000000000004">
      <c r="C49" s="2" t="s">
        <v>128</v>
      </c>
      <c r="E49" s="3">
        <v>100000</v>
      </c>
      <c r="G49" s="3">
        <v>1034717539</v>
      </c>
      <c r="I49" s="3">
        <v>941365350</v>
      </c>
      <c r="K49" s="3">
        <v>0</v>
      </c>
      <c r="M49" s="3">
        <v>0</v>
      </c>
      <c r="O49" s="3">
        <v>-100000</v>
      </c>
      <c r="Q49" s="3">
        <v>927421740</v>
      </c>
      <c r="S49" s="3">
        <v>0</v>
      </c>
      <c r="U49" s="3">
        <v>0</v>
      </c>
      <c r="W49" s="3">
        <v>0</v>
      </c>
      <c r="Y49" s="3">
        <v>0</v>
      </c>
      <c r="Z49" s="3"/>
      <c r="AA49" s="8">
        <f>Y49/'سرمایه گذاری ها'!$O$18</f>
        <v>0</v>
      </c>
    </row>
    <row r="50" spans="3:27" x14ac:dyDescent="0.55000000000000004">
      <c r="C50" s="2" t="s">
        <v>153</v>
      </c>
      <c r="E50" s="3">
        <v>501303</v>
      </c>
      <c r="G50" s="3">
        <v>1849015840</v>
      </c>
      <c r="I50" s="3">
        <v>1202945076.6201</v>
      </c>
      <c r="K50" s="3">
        <v>0</v>
      </c>
      <c r="M50" s="3">
        <v>0</v>
      </c>
      <c r="O50" s="3">
        <v>-501303</v>
      </c>
      <c r="Q50" s="3">
        <v>1199970865</v>
      </c>
      <c r="S50" s="3">
        <v>0</v>
      </c>
      <c r="U50" s="3">
        <v>0</v>
      </c>
      <c r="W50" s="3">
        <v>0</v>
      </c>
      <c r="Y50" s="3">
        <v>0</v>
      </c>
      <c r="Z50" s="3"/>
      <c r="AA50" s="8">
        <f>Y50/'سرمایه گذاری ها'!$O$18</f>
        <v>0</v>
      </c>
    </row>
    <row r="51" spans="3:27" x14ac:dyDescent="0.55000000000000004">
      <c r="E51" s="3"/>
      <c r="G51" s="3"/>
      <c r="I51" s="3"/>
      <c r="K51" s="3"/>
      <c r="M51" s="3"/>
      <c r="O51" s="3"/>
      <c r="Q51" s="3"/>
      <c r="S51" s="3"/>
      <c r="U51" s="3"/>
      <c r="W51" s="3"/>
      <c r="Y51" s="3"/>
      <c r="AA51" s="8"/>
    </row>
    <row r="52" spans="3:27" ht="21.75" thickBot="1" x14ac:dyDescent="0.6">
      <c r="C52" s="2" t="s">
        <v>95</v>
      </c>
      <c r="E52" s="10">
        <f t="shared" ref="E52:Y52" si="0">SUM(E11:E50)</f>
        <v>73604969</v>
      </c>
      <c r="F52" s="10">
        <f t="shared" si="0"/>
        <v>0</v>
      </c>
      <c r="G52" s="10">
        <f t="shared" si="0"/>
        <v>712652034069</v>
      </c>
      <c r="H52" s="10">
        <f t="shared" si="0"/>
        <v>0</v>
      </c>
      <c r="I52" s="10">
        <f t="shared" si="0"/>
        <v>665134608426.06604</v>
      </c>
      <c r="J52" s="10">
        <f t="shared" si="0"/>
        <v>0</v>
      </c>
      <c r="K52" s="10">
        <f t="shared" si="0"/>
        <v>4352846</v>
      </c>
      <c r="L52" s="10">
        <f t="shared" si="0"/>
        <v>0</v>
      </c>
      <c r="M52" s="10">
        <f t="shared" si="0"/>
        <v>61850399274</v>
      </c>
      <c r="N52" s="10">
        <f t="shared" si="0"/>
        <v>0</v>
      </c>
      <c r="O52" s="10">
        <f t="shared" si="0"/>
        <v>-14025650</v>
      </c>
      <c r="P52" s="10">
        <f t="shared" si="0"/>
        <v>0</v>
      </c>
      <c r="Q52" s="10">
        <f t="shared" si="0"/>
        <v>59090134699</v>
      </c>
      <c r="R52" s="10">
        <f t="shared" si="0"/>
        <v>0</v>
      </c>
      <c r="S52" s="10">
        <f t="shared" si="0"/>
        <v>63932165</v>
      </c>
      <c r="T52" s="10">
        <f t="shared" si="0"/>
        <v>0</v>
      </c>
      <c r="U52" s="10">
        <f t="shared" si="0"/>
        <v>910960</v>
      </c>
      <c r="V52" s="10">
        <f t="shared" si="0"/>
        <v>0</v>
      </c>
      <c r="W52" s="10">
        <f t="shared" si="0"/>
        <v>731565658393</v>
      </c>
      <c r="X52" s="10">
        <f t="shared" si="0"/>
        <v>0</v>
      </c>
      <c r="Y52" s="10">
        <f t="shared" si="0"/>
        <v>659797268623.07886</v>
      </c>
      <c r="Z52" s="3">
        <f>SUM(Z11:Z36)</f>
        <v>0</v>
      </c>
      <c r="AA52" s="32">
        <f>SUM(AA11:AA50)</f>
        <v>0.98843310766620707</v>
      </c>
    </row>
    <row r="53" spans="3:27" ht="21.75" thickTop="1" x14ac:dyDescent="0.55000000000000004">
      <c r="AA53" s="8"/>
    </row>
    <row r="54" spans="3:27" ht="30.75" customHeight="1" x14ac:dyDescent="0.95">
      <c r="O54" s="57">
        <v>2</v>
      </c>
    </row>
  </sheetData>
  <sortState xmlns:xlrd2="http://schemas.microsoft.com/office/spreadsheetml/2017/richdata2" ref="C11:AA50">
    <sortCondition descending="1" ref="Y11:Y50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M21" sqref="M21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2:28" ht="30" x14ac:dyDescent="0.6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2" t="s">
        <v>192</v>
      </c>
      <c r="E8" s="122" t="s">
        <v>3</v>
      </c>
      <c r="F8" s="122" t="s">
        <v>3</v>
      </c>
      <c r="G8" s="122" t="s">
        <v>3</v>
      </c>
      <c r="H8" s="122" t="s">
        <v>3</v>
      </c>
      <c r="I8" s="122" t="s">
        <v>3</v>
      </c>
      <c r="J8" s="122" t="s">
        <v>3</v>
      </c>
      <c r="K8" s="15"/>
      <c r="L8" s="122" t="s">
        <v>210</v>
      </c>
      <c r="M8" s="122" t="s">
        <v>5</v>
      </c>
      <c r="N8" s="122" t="s">
        <v>5</v>
      </c>
      <c r="O8" s="122" t="s">
        <v>5</v>
      </c>
      <c r="P8" s="122" t="s">
        <v>5</v>
      </c>
      <c r="Q8" s="122" t="s">
        <v>5</v>
      </c>
      <c r="R8" s="122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72">
        <v>0</v>
      </c>
      <c r="E10" s="72"/>
      <c r="F10" s="72">
        <v>0</v>
      </c>
      <c r="G10" s="72"/>
      <c r="H10" s="72">
        <v>0</v>
      </c>
      <c r="I10" s="72"/>
      <c r="J10" s="72">
        <v>0</v>
      </c>
      <c r="K10" s="72"/>
      <c r="L10" s="72">
        <v>0</v>
      </c>
      <c r="M10" s="72"/>
      <c r="N10" s="72">
        <v>0</v>
      </c>
      <c r="O10" s="72"/>
      <c r="P10" s="72">
        <v>0</v>
      </c>
      <c r="Q10" s="72"/>
      <c r="R10" s="72">
        <v>0</v>
      </c>
    </row>
    <row r="11" spans="2:28" ht="26.25" customHeight="1" thickBot="1" x14ac:dyDescent="0.65">
      <c r="B11" s="22" t="s">
        <v>95</v>
      </c>
      <c r="D11" s="73">
        <v>0</v>
      </c>
      <c r="E11" s="72"/>
      <c r="F11" s="73">
        <v>0</v>
      </c>
      <c r="G11" s="72"/>
      <c r="H11" s="73">
        <v>0</v>
      </c>
      <c r="I11" s="72"/>
      <c r="J11" s="73">
        <v>0</v>
      </c>
      <c r="K11" s="72"/>
      <c r="L11" s="73">
        <v>0</v>
      </c>
      <c r="M11" s="72"/>
      <c r="N11" s="73">
        <v>0</v>
      </c>
      <c r="O11" s="72"/>
      <c r="P11" s="73">
        <v>0</v>
      </c>
      <c r="Q11" s="72"/>
      <c r="R11" s="73">
        <v>0</v>
      </c>
    </row>
    <row r="12" spans="2:28" ht="21.75" thickTop="1" x14ac:dyDescent="0.6"/>
    <row r="17" spans="10:10" ht="30" x14ac:dyDescent="0.75">
      <c r="J17" s="56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4"/>
  <sheetViews>
    <sheetView rightToLeft="1" view="pageBreakPreview" topLeftCell="A4" zoomScale="60" zoomScaleNormal="70" workbookViewId="0">
      <selection activeCell="AF18" sqref="AF18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1.28515625" style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2.2851562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1" style="1" customWidth="1"/>
    <col min="37" max="37" width="1" style="1" customWidth="1"/>
    <col min="38" max="38" width="23.14062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2:38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2:38" ht="39" x14ac:dyDescent="0.6">
      <c r="B4" s="124" t="s">
        <v>209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5" spans="2:3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 x14ac:dyDescent="0.6">
      <c r="B8" s="112" t="s">
        <v>24</v>
      </c>
      <c r="C8" s="112" t="s">
        <v>24</v>
      </c>
      <c r="D8" s="112" t="s">
        <v>24</v>
      </c>
      <c r="E8" s="112" t="s">
        <v>24</v>
      </c>
      <c r="F8" s="112" t="s">
        <v>24</v>
      </c>
      <c r="G8" s="112" t="s">
        <v>24</v>
      </c>
      <c r="H8" s="112" t="s">
        <v>24</v>
      </c>
      <c r="I8" s="112" t="s">
        <v>24</v>
      </c>
      <c r="J8" s="112" t="s">
        <v>24</v>
      </c>
      <c r="K8" s="112" t="s">
        <v>24</v>
      </c>
      <c r="L8" s="112" t="s">
        <v>24</v>
      </c>
      <c r="M8" s="112" t="s">
        <v>24</v>
      </c>
      <c r="N8" s="112" t="s">
        <v>24</v>
      </c>
      <c r="P8" s="112" t="s">
        <v>192</v>
      </c>
      <c r="Q8" s="112" t="s">
        <v>3</v>
      </c>
      <c r="R8" s="112" t="s">
        <v>3</v>
      </c>
      <c r="S8" s="112" t="s">
        <v>3</v>
      </c>
      <c r="T8" s="112" t="s">
        <v>3</v>
      </c>
      <c r="V8" s="112" t="s">
        <v>4</v>
      </c>
      <c r="W8" s="112" t="s">
        <v>4</v>
      </c>
      <c r="X8" s="112" t="s">
        <v>4</v>
      </c>
      <c r="Y8" s="112" t="s">
        <v>4</v>
      </c>
      <c r="Z8" s="112" t="s">
        <v>4</v>
      </c>
      <c r="AA8" s="112" t="s">
        <v>4</v>
      </c>
      <c r="AB8" s="112" t="s">
        <v>4</v>
      </c>
      <c r="AD8" s="112" t="s">
        <v>210</v>
      </c>
      <c r="AE8" s="112" t="s">
        <v>5</v>
      </c>
      <c r="AF8" s="112" t="s">
        <v>5</v>
      </c>
      <c r="AG8" s="112" t="s">
        <v>5</v>
      </c>
      <c r="AH8" s="112" t="s">
        <v>5</v>
      </c>
      <c r="AI8" s="112" t="s">
        <v>5</v>
      </c>
      <c r="AJ8" s="112" t="s">
        <v>5</v>
      </c>
      <c r="AK8" s="112" t="s">
        <v>5</v>
      </c>
      <c r="AL8" s="112" t="s">
        <v>5</v>
      </c>
    </row>
    <row r="9" spans="2:38" s="16" customFormat="1" ht="45.75" customHeight="1" x14ac:dyDescent="0.6">
      <c r="B9" s="115" t="s">
        <v>25</v>
      </c>
      <c r="C9" s="23"/>
      <c r="D9" s="115" t="s">
        <v>26</v>
      </c>
      <c r="E9" s="23"/>
      <c r="F9" s="115" t="s">
        <v>27</v>
      </c>
      <c r="G9" s="23"/>
      <c r="H9" s="115" t="s">
        <v>28</v>
      </c>
      <c r="I9" s="23"/>
      <c r="J9" s="115" t="s">
        <v>29</v>
      </c>
      <c r="K9" s="23"/>
      <c r="L9" s="115" t="s">
        <v>30</v>
      </c>
      <c r="M9" s="23"/>
      <c r="N9" s="115" t="s">
        <v>23</v>
      </c>
      <c r="P9" s="115" t="s">
        <v>6</v>
      </c>
      <c r="Q9" s="23"/>
      <c r="R9" s="115" t="s">
        <v>7</v>
      </c>
      <c r="S9" s="23"/>
      <c r="T9" s="115" t="s">
        <v>8</v>
      </c>
      <c r="V9" s="115" t="s">
        <v>9</v>
      </c>
      <c r="W9" s="115" t="s">
        <v>9</v>
      </c>
      <c r="X9" s="115" t="s">
        <v>9</v>
      </c>
      <c r="Z9" s="115" t="s">
        <v>10</v>
      </c>
      <c r="AA9" s="115" t="s">
        <v>10</v>
      </c>
      <c r="AB9" s="115" t="s">
        <v>10</v>
      </c>
      <c r="AD9" s="115" t="s">
        <v>6</v>
      </c>
      <c r="AE9" s="23"/>
      <c r="AF9" s="115" t="s">
        <v>31</v>
      </c>
      <c r="AG9" s="23"/>
      <c r="AH9" s="115" t="s">
        <v>7</v>
      </c>
      <c r="AI9" s="23"/>
      <c r="AJ9" s="115" t="s">
        <v>8</v>
      </c>
      <c r="AK9" s="23"/>
      <c r="AL9" s="115" t="s">
        <v>12</v>
      </c>
    </row>
    <row r="10" spans="2:38" s="16" customFormat="1" ht="52.5" customHeight="1" x14ac:dyDescent="0.6">
      <c r="B10" s="116" t="s">
        <v>25</v>
      </c>
      <c r="C10" s="24"/>
      <c r="D10" s="116" t="s">
        <v>26</v>
      </c>
      <c r="E10" s="24"/>
      <c r="F10" s="116" t="s">
        <v>27</v>
      </c>
      <c r="G10" s="24"/>
      <c r="H10" s="116" t="s">
        <v>28</v>
      </c>
      <c r="I10" s="24"/>
      <c r="J10" s="116" t="s">
        <v>29</v>
      </c>
      <c r="K10" s="24"/>
      <c r="L10" s="116" t="s">
        <v>30</v>
      </c>
      <c r="M10" s="24"/>
      <c r="N10" s="116" t="s">
        <v>23</v>
      </c>
      <c r="P10" s="116" t="s">
        <v>6</v>
      </c>
      <c r="Q10" s="24"/>
      <c r="R10" s="116" t="s">
        <v>7</v>
      </c>
      <c r="S10" s="24"/>
      <c r="T10" s="116" t="s">
        <v>8</v>
      </c>
      <c r="V10" s="116" t="s">
        <v>6</v>
      </c>
      <c r="W10" s="24"/>
      <c r="X10" s="116" t="s">
        <v>7</v>
      </c>
      <c r="Z10" s="116" t="s">
        <v>6</v>
      </c>
      <c r="AA10" s="24"/>
      <c r="AB10" s="116" t="s">
        <v>13</v>
      </c>
      <c r="AD10" s="116" t="s">
        <v>6</v>
      </c>
      <c r="AE10" s="24"/>
      <c r="AF10" s="116" t="s">
        <v>31</v>
      </c>
      <c r="AG10" s="24"/>
      <c r="AH10" s="116" t="s">
        <v>7</v>
      </c>
      <c r="AI10" s="24"/>
      <c r="AJ10" s="116" t="s">
        <v>8</v>
      </c>
      <c r="AK10" s="24"/>
      <c r="AL10" s="116" t="s">
        <v>12</v>
      </c>
    </row>
    <row r="11" spans="2:38" s="16" customFormat="1" ht="45" customHeight="1" x14ac:dyDescent="0.75">
      <c r="B11" s="75" t="s">
        <v>141</v>
      </c>
      <c r="C11" s="75"/>
      <c r="D11" s="75" t="s">
        <v>142</v>
      </c>
      <c r="E11" s="75"/>
      <c r="F11" s="75" t="s">
        <v>142</v>
      </c>
      <c r="G11" s="75"/>
      <c r="H11" s="75" t="s">
        <v>143</v>
      </c>
      <c r="I11" s="75"/>
      <c r="J11" s="75" t="s">
        <v>144</v>
      </c>
      <c r="K11" s="75"/>
      <c r="L11" s="75">
        <v>18</v>
      </c>
      <c r="M11" s="75"/>
      <c r="N11" s="75">
        <v>18</v>
      </c>
      <c r="O11" s="75"/>
      <c r="P11" s="75">
        <v>5400</v>
      </c>
      <c r="Q11" s="75"/>
      <c r="R11" s="75">
        <v>5184939600</v>
      </c>
      <c r="S11" s="75"/>
      <c r="T11" s="75">
        <v>5399021250</v>
      </c>
      <c r="U11" s="75"/>
      <c r="V11" s="76">
        <v>0</v>
      </c>
      <c r="W11" s="75"/>
      <c r="X11" s="76">
        <v>0</v>
      </c>
      <c r="Y11" s="75"/>
      <c r="Z11" s="76">
        <v>0</v>
      </c>
      <c r="AA11" s="75"/>
      <c r="AB11" s="76">
        <v>0</v>
      </c>
      <c r="AC11" s="75"/>
      <c r="AD11" s="75">
        <v>5400</v>
      </c>
      <c r="AE11" s="75"/>
      <c r="AF11" s="75">
        <v>1000000</v>
      </c>
      <c r="AG11" s="75"/>
      <c r="AH11" s="75">
        <v>5184939600</v>
      </c>
      <c r="AI11" s="75"/>
      <c r="AJ11" s="75">
        <v>5399021250</v>
      </c>
      <c r="AK11" s="1"/>
      <c r="AL11" s="81">
        <f>AJ11/'سرمایه گذاری ها'!$O$18</f>
        <v>8.0881986123255718E-3</v>
      </c>
    </row>
    <row r="12" spans="2:38" s="16" customFormat="1" ht="45" customHeight="1" x14ac:dyDescent="0.75">
      <c r="B12" s="75" t="s">
        <v>145</v>
      </c>
      <c r="C12" s="75"/>
      <c r="D12" s="75" t="s">
        <v>142</v>
      </c>
      <c r="E12" s="75"/>
      <c r="F12" s="75" t="s">
        <v>142</v>
      </c>
      <c r="G12" s="75"/>
      <c r="H12" s="75" t="s">
        <v>73</v>
      </c>
      <c r="I12" s="75"/>
      <c r="J12" s="75" t="s">
        <v>203</v>
      </c>
      <c r="K12" s="75"/>
      <c r="L12" s="75">
        <v>0</v>
      </c>
      <c r="M12" s="75"/>
      <c r="N12" s="75">
        <v>0</v>
      </c>
      <c r="O12" s="75"/>
      <c r="P12" s="75">
        <v>20200</v>
      </c>
      <c r="Q12" s="75"/>
      <c r="R12" s="75">
        <v>12677073293</v>
      </c>
      <c r="S12" s="75"/>
      <c r="T12" s="75">
        <v>12984630109</v>
      </c>
      <c r="U12" s="75"/>
      <c r="V12" s="76">
        <v>0</v>
      </c>
      <c r="W12" s="75"/>
      <c r="X12" s="76">
        <v>0</v>
      </c>
      <c r="Y12" s="75"/>
      <c r="Z12" s="76">
        <v>18000</v>
      </c>
      <c r="AA12" s="75"/>
      <c r="AB12" s="76">
        <v>11746250611</v>
      </c>
      <c r="AC12" s="75"/>
      <c r="AD12" s="75">
        <v>2200</v>
      </c>
      <c r="AE12" s="75"/>
      <c r="AF12" s="75">
        <v>656860</v>
      </c>
      <c r="AG12" s="75"/>
      <c r="AH12" s="75">
        <v>1380671349</v>
      </c>
      <c r="AI12" s="75"/>
      <c r="AJ12" s="75">
        <v>1444830077</v>
      </c>
      <c r="AK12" s="1"/>
      <c r="AL12" s="81">
        <f>AJ12/'سرمایه گذاری ها'!$O$18</f>
        <v>2.164479834902974E-3</v>
      </c>
    </row>
    <row r="13" spans="2:38" s="16" customFormat="1" ht="45" customHeight="1" x14ac:dyDescent="0.75">
      <c r="B13" s="75" t="s">
        <v>158</v>
      </c>
      <c r="C13" s="75"/>
      <c r="D13" s="75" t="s">
        <v>142</v>
      </c>
      <c r="E13" s="75"/>
      <c r="F13" s="75" t="s">
        <v>142</v>
      </c>
      <c r="G13" s="75"/>
      <c r="H13" s="75" t="s">
        <v>159</v>
      </c>
      <c r="I13" s="75"/>
      <c r="J13" s="75" t="s">
        <v>160</v>
      </c>
      <c r="K13" s="75"/>
      <c r="L13" s="75">
        <v>0</v>
      </c>
      <c r="M13" s="75"/>
      <c r="N13" s="75">
        <v>0</v>
      </c>
      <c r="O13" s="75"/>
      <c r="P13" s="75">
        <v>20097</v>
      </c>
      <c r="Q13" s="75"/>
      <c r="R13" s="75">
        <v>12254839074</v>
      </c>
      <c r="S13" s="75"/>
      <c r="T13" s="75">
        <v>12553325047</v>
      </c>
      <c r="U13" s="75"/>
      <c r="V13" s="76">
        <v>0</v>
      </c>
      <c r="W13" s="75"/>
      <c r="X13" s="76">
        <v>0</v>
      </c>
      <c r="Y13" s="75"/>
      <c r="Z13" s="76">
        <v>20000</v>
      </c>
      <c r="AA13" s="75"/>
      <c r="AB13" s="76">
        <v>12587228167</v>
      </c>
      <c r="AC13" s="75"/>
      <c r="AD13" s="75">
        <v>97</v>
      </c>
      <c r="AE13" s="75"/>
      <c r="AF13" s="75">
        <v>639240</v>
      </c>
      <c r="AG13" s="75"/>
      <c r="AH13" s="75">
        <v>59149097</v>
      </c>
      <c r="AI13" s="75"/>
      <c r="AJ13" s="75">
        <v>61995041</v>
      </c>
      <c r="AK13" s="1"/>
      <c r="AL13" s="81">
        <f>AJ13/'سرمایه گذاری ها'!$O$18</f>
        <v>9.287390831945084E-5</v>
      </c>
    </row>
    <row r="14" spans="2:38" s="16" customFormat="1" ht="45" customHeight="1" x14ac:dyDescent="0.75">
      <c r="B14" s="75" t="s">
        <v>157</v>
      </c>
      <c r="C14" s="75"/>
      <c r="D14" s="75" t="s">
        <v>142</v>
      </c>
      <c r="E14" s="75"/>
      <c r="F14" s="75" t="s">
        <v>142</v>
      </c>
      <c r="G14" s="75"/>
      <c r="H14" s="75" t="s">
        <v>73</v>
      </c>
      <c r="I14" s="75"/>
      <c r="J14" s="75" t="s">
        <v>204</v>
      </c>
      <c r="K14" s="75"/>
      <c r="L14" s="75">
        <v>0</v>
      </c>
      <c r="M14" s="75"/>
      <c r="N14" s="75">
        <v>0</v>
      </c>
      <c r="O14" s="75"/>
      <c r="P14" s="75">
        <v>1400</v>
      </c>
      <c r="Q14" s="75"/>
      <c r="R14" s="75">
        <v>928928335</v>
      </c>
      <c r="S14" s="75"/>
      <c r="T14" s="75">
        <v>951239556</v>
      </c>
      <c r="U14" s="75"/>
      <c r="V14" s="76">
        <v>0</v>
      </c>
      <c r="W14" s="75"/>
      <c r="X14" s="76">
        <v>0</v>
      </c>
      <c r="Y14" s="75"/>
      <c r="Z14" s="76">
        <v>1400</v>
      </c>
      <c r="AA14" s="75"/>
      <c r="AB14" s="76">
        <v>951561499</v>
      </c>
      <c r="AC14" s="75"/>
      <c r="AD14" s="75">
        <v>0</v>
      </c>
      <c r="AE14" s="75"/>
      <c r="AF14" s="75">
        <v>0</v>
      </c>
      <c r="AG14" s="75"/>
      <c r="AH14" s="75">
        <v>0</v>
      </c>
      <c r="AI14" s="75"/>
      <c r="AJ14" s="75">
        <v>0</v>
      </c>
      <c r="AK14" s="1"/>
      <c r="AL14" s="81">
        <f>AJ14/'سرمایه گذاری ها'!$O$18</f>
        <v>0</v>
      </c>
    </row>
    <row r="15" spans="2:38" s="16" customFormat="1" ht="45" customHeight="1" x14ac:dyDescent="0.75">
      <c r="B15" s="75" t="s">
        <v>176</v>
      </c>
      <c r="C15" s="75"/>
      <c r="D15" s="75" t="s">
        <v>142</v>
      </c>
      <c r="E15" s="75"/>
      <c r="F15" s="75" t="s">
        <v>142</v>
      </c>
      <c r="G15" s="75"/>
      <c r="H15" s="75" t="s">
        <v>177</v>
      </c>
      <c r="I15" s="75"/>
      <c r="J15" s="75" t="s">
        <v>178</v>
      </c>
      <c r="K15" s="75"/>
      <c r="L15" s="75">
        <v>0</v>
      </c>
      <c r="M15" s="75"/>
      <c r="N15" s="75">
        <v>0</v>
      </c>
      <c r="O15" s="75"/>
      <c r="P15" s="75">
        <v>3500</v>
      </c>
      <c r="Q15" s="75"/>
      <c r="R15" s="75">
        <v>2275412343</v>
      </c>
      <c r="S15" s="75"/>
      <c r="T15" s="75">
        <v>2330017607</v>
      </c>
      <c r="U15" s="75"/>
      <c r="V15" s="76">
        <v>0</v>
      </c>
      <c r="W15" s="75"/>
      <c r="X15" s="76">
        <v>0</v>
      </c>
      <c r="Y15" s="75"/>
      <c r="Z15" s="76">
        <v>3500</v>
      </c>
      <c r="AA15" s="75"/>
      <c r="AB15" s="76">
        <v>2332187216</v>
      </c>
      <c r="AC15" s="75"/>
      <c r="AD15" s="75">
        <v>0</v>
      </c>
      <c r="AE15" s="75"/>
      <c r="AF15" s="75">
        <v>0</v>
      </c>
      <c r="AG15" s="75"/>
      <c r="AH15" s="75">
        <v>0</v>
      </c>
      <c r="AI15" s="75"/>
      <c r="AJ15" s="75">
        <v>0</v>
      </c>
      <c r="AK15" s="1"/>
      <c r="AL15" s="81">
        <f>AJ15/'سرمایه گذاری ها'!$O$18</f>
        <v>0</v>
      </c>
    </row>
    <row r="16" spans="2:38" s="16" customFormat="1" ht="45" customHeight="1" x14ac:dyDescent="0.75">
      <c r="B16" s="75" t="s">
        <v>147</v>
      </c>
      <c r="C16" s="75"/>
      <c r="D16" s="75" t="s">
        <v>142</v>
      </c>
      <c r="E16" s="75"/>
      <c r="F16" s="75" t="s">
        <v>142</v>
      </c>
      <c r="G16" s="75"/>
      <c r="H16" s="75" t="s">
        <v>73</v>
      </c>
      <c r="I16" s="75"/>
      <c r="J16" s="75" t="s">
        <v>172</v>
      </c>
      <c r="K16" s="75"/>
      <c r="L16" s="75">
        <v>0</v>
      </c>
      <c r="M16" s="75"/>
      <c r="N16" s="75">
        <v>0</v>
      </c>
      <c r="O16" s="75"/>
      <c r="P16" s="75">
        <v>11100</v>
      </c>
      <c r="Q16" s="75"/>
      <c r="R16" s="75">
        <v>7071641499</v>
      </c>
      <c r="S16" s="75"/>
      <c r="T16" s="75">
        <v>7248428984</v>
      </c>
      <c r="U16" s="75"/>
      <c r="V16" s="76">
        <v>0</v>
      </c>
      <c r="W16" s="75"/>
      <c r="X16" s="76">
        <v>0</v>
      </c>
      <c r="Y16" s="75"/>
      <c r="Z16" s="76">
        <v>11100</v>
      </c>
      <c r="AA16" s="75"/>
      <c r="AB16" s="76">
        <v>7343919678</v>
      </c>
      <c r="AC16" s="75"/>
      <c r="AD16" s="75">
        <v>0</v>
      </c>
      <c r="AE16" s="75"/>
      <c r="AF16" s="75">
        <v>0</v>
      </c>
      <c r="AG16" s="75"/>
      <c r="AH16" s="75">
        <v>0</v>
      </c>
      <c r="AI16" s="75"/>
      <c r="AJ16" s="75">
        <v>0</v>
      </c>
      <c r="AK16" s="1"/>
      <c r="AL16" s="81">
        <f>AJ16/'سرمایه گذاری ها'!$O$18</f>
        <v>0</v>
      </c>
    </row>
    <row r="17" spans="2:39" ht="30" x14ac:dyDescent="0.75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6"/>
      <c r="W17" s="75"/>
      <c r="X17" s="75"/>
      <c r="Y17" s="75"/>
      <c r="Z17" s="76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L17" s="81"/>
    </row>
    <row r="18" spans="2:39" s="56" customFormat="1" ht="30.75" thickBot="1" x14ac:dyDescent="0.8">
      <c r="B18" s="123" t="s">
        <v>95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P18" s="80">
        <f t="shared" ref="P18:AE18" si="0">SUM(P11:P17)</f>
        <v>61697</v>
      </c>
      <c r="Q18" s="80">
        <f t="shared" si="0"/>
        <v>0</v>
      </c>
      <c r="R18" s="80">
        <f t="shared" si="0"/>
        <v>40392834144</v>
      </c>
      <c r="S18" s="80">
        <f t="shared" si="0"/>
        <v>0</v>
      </c>
      <c r="T18" s="80">
        <f t="shared" si="0"/>
        <v>41466662553</v>
      </c>
      <c r="U18" s="80">
        <f t="shared" si="0"/>
        <v>0</v>
      </c>
      <c r="V18" s="80">
        <f t="shared" si="0"/>
        <v>0</v>
      </c>
      <c r="W18" s="80">
        <f t="shared" si="0"/>
        <v>0</v>
      </c>
      <c r="X18" s="80">
        <f t="shared" si="0"/>
        <v>0</v>
      </c>
      <c r="Y18" s="80">
        <f t="shared" si="0"/>
        <v>0</v>
      </c>
      <c r="Z18" s="80">
        <f t="shared" si="0"/>
        <v>54000</v>
      </c>
      <c r="AA18" s="80">
        <f t="shared" si="0"/>
        <v>0</v>
      </c>
      <c r="AB18" s="80">
        <f t="shared" si="0"/>
        <v>34961147171</v>
      </c>
      <c r="AC18" s="80">
        <f t="shared" si="0"/>
        <v>0</v>
      </c>
      <c r="AD18" s="80">
        <f t="shared" si="0"/>
        <v>7697</v>
      </c>
      <c r="AE18" s="80">
        <f t="shared" si="0"/>
        <v>0</v>
      </c>
      <c r="AF18" s="80"/>
      <c r="AG18" s="80">
        <f>SUM(AG11:AG17)</f>
        <v>0</v>
      </c>
      <c r="AH18" s="80">
        <f>SUM(AH11:AH17)</f>
        <v>6624760046</v>
      </c>
      <c r="AI18" s="60"/>
      <c r="AJ18" s="80">
        <f>SUM(AJ11:AJ17)</f>
        <v>6905846368</v>
      </c>
      <c r="AK18" s="60"/>
      <c r="AL18" s="84">
        <f>SUM(AL11:AL17)</f>
        <v>1.0345552355547996E-2</v>
      </c>
      <c r="AM18" s="56">
        <f>SUM(P18:AL18)</f>
        <v>130351373676.01035</v>
      </c>
    </row>
    <row r="19" spans="2:39" ht="21" customHeight="1" thickTop="1" x14ac:dyDescent="0.6"/>
    <row r="24" spans="2:39" ht="33" x14ac:dyDescent="0.8">
      <c r="T24" s="58">
        <v>4</v>
      </c>
    </row>
  </sheetData>
  <sortState xmlns:xlrd2="http://schemas.microsoft.com/office/spreadsheetml/2017/richdata2" ref="B11:AL16">
    <sortCondition descending="1" ref="AJ11:AJ16"/>
  </sortState>
  <mergeCells count="29">
    <mergeCell ref="B18:N18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.75" bottom="0.75" header="0.3" footer="0.3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D24" sqref="D24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209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14" t="s">
        <v>37</v>
      </c>
      <c r="C8" s="114" t="s">
        <v>37</v>
      </c>
      <c r="D8" s="114" t="s">
        <v>37</v>
      </c>
      <c r="E8" s="114" t="s">
        <v>37</v>
      </c>
      <c r="F8" s="114" t="s">
        <v>37</v>
      </c>
      <c r="G8" s="114" t="s">
        <v>37</v>
      </c>
      <c r="H8" s="114" t="s">
        <v>37</v>
      </c>
      <c r="I8" s="114" t="s">
        <v>37</v>
      </c>
      <c r="J8" s="114" t="s">
        <v>37</v>
      </c>
      <c r="L8" s="114" t="s">
        <v>192</v>
      </c>
      <c r="M8" s="114" t="s">
        <v>3</v>
      </c>
      <c r="N8" s="114" t="s">
        <v>3</v>
      </c>
      <c r="O8" s="114" t="s">
        <v>3</v>
      </c>
      <c r="P8" s="114" t="s">
        <v>3</v>
      </c>
      <c r="R8" s="114" t="s">
        <v>4</v>
      </c>
      <c r="S8" s="114" t="s">
        <v>4</v>
      </c>
      <c r="T8" s="114" t="s">
        <v>4</v>
      </c>
      <c r="U8" s="114" t="s">
        <v>4</v>
      </c>
      <c r="V8" s="114" t="s">
        <v>4</v>
      </c>
      <c r="W8" s="114" t="s">
        <v>4</v>
      </c>
      <c r="X8" s="114" t="s">
        <v>4</v>
      </c>
      <c r="Z8" s="114" t="s">
        <v>210</v>
      </c>
      <c r="AA8" s="114" t="s">
        <v>5</v>
      </c>
      <c r="AB8" s="114" t="s">
        <v>5</v>
      </c>
      <c r="AC8" s="114" t="s">
        <v>5</v>
      </c>
      <c r="AD8" s="114" t="s">
        <v>5</v>
      </c>
      <c r="AE8" s="114" t="s">
        <v>5</v>
      </c>
      <c r="AF8" s="114" t="s">
        <v>5</v>
      </c>
    </row>
    <row r="9" spans="2:32" s="16" customFormat="1" x14ac:dyDescent="0.6">
      <c r="B9" s="115" t="s">
        <v>38</v>
      </c>
      <c r="C9" s="23"/>
      <c r="D9" s="115" t="s">
        <v>104</v>
      </c>
      <c r="E9" s="23"/>
      <c r="F9" s="115" t="s">
        <v>30</v>
      </c>
      <c r="G9" s="23"/>
      <c r="H9" s="115" t="s">
        <v>39</v>
      </c>
      <c r="I9" s="23"/>
      <c r="J9" s="115" t="s">
        <v>27</v>
      </c>
      <c r="L9" s="115" t="s">
        <v>6</v>
      </c>
      <c r="M9" s="23"/>
      <c r="N9" s="115" t="s">
        <v>7</v>
      </c>
      <c r="O9" s="23"/>
      <c r="P9" s="115" t="s">
        <v>8</v>
      </c>
      <c r="R9" s="115" t="s">
        <v>9</v>
      </c>
      <c r="S9" s="115" t="s">
        <v>9</v>
      </c>
      <c r="T9" s="115" t="s">
        <v>9</v>
      </c>
      <c r="U9" s="23"/>
      <c r="V9" s="115" t="s">
        <v>10</v>
      </c>
      <c r="W9" s="115" t="s">
        <v>10</v>
      </c>
      <c r="X9" s="115" t="s">
        <v>10</v>
      </c>
      <c r="Z9" s="115" t="s">
        <v>6</v>
      </c>
      <c r="AA9" s="23"/>
      <c r="AB9" s="115" t="s">
        <v>7</v>
      </c>
      <c r="AC9" s="23"/>
      <c r="AD9" s="115" t="s">
        <v>8</v>
      </c>
      <c r="AE9" s="23"/>
      <c r="AF9" s="115" t="s">
        <v>40</v>
      </c>
    </row>
    <row r="10" spans="2:32" s="16" customFormat="1" ht="45.75" customHeight="1" x14ac:dyDescent="0.6">
      <c r="B10" s="116" t="s">
        <v>38</v>
      </c>
      <c r="C10" s="24"/>
      <c r="D10" s="116" t="s">
        <v>29</v>
      </c>
      <c r="E10" s="24"/>
      <c r="F10" s="116" t="s">
        <v>30</v>
      </c>
      <c r="G10" s="24"/>
      <c r="H10" s="116" t="s">
        <v>39</v>
      </c>
      <c r="I10" s="24"/>
      <c r="J10" s="116" t="s">
        <v>27</v>
      </c>
      <c r="L10" s="116" t="s">
        <v>6</v>
      </c>
      <c r="M10" s="24"/>
      <c r="N10" s="116" t="s">
        <v>7</v>
      </c>
      <c r="O10" s="24"/>
      <c r="P10" s="116" t="s">
        <v>8</v>
      </c>
      <c r="R10" s="116" t="s">
        <v>6</v>
      </c>
      <c r="S10" s="24"/>
      <c r="T10" s="116" t="s">
        <v>7</v>
      </c>
      <c r="U10" s="24"/>
      <c r="V10" s="116" t="s">
        <v>6</v>
      </c>
      <c r="W10" s="24"/>
      <c r="X10" s="116" t="s">
        <v>13</v>
      </c>
      <c r="Z10" s="116" t="s">
        <v>6</v>
      </c>
      <c r="AA10" s="24"/>
      <c r="AB10" s="116" t="s">
        <v>7</v>
      </c>
      <c r="AC10" s="24"/>
      <c r="AD10" s="116" t="s">
        <v>8</v>
      </c>
      <c r="AE10" s="24"/>
      <c r="AF10" s="116" t="s">
        <v>40</v>
      </c>
    </row>
    <row r="11" spans="2:32" ht="30.75" x14ac:dyDescent="0.85"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</row>
    <row r="12" spans="2:32" ht="31.5" thickBot="1" x14ac:dyDescent="0.9">
      <c r="B12" s="125" t="s">
        <v>95</v>
      </c>
      <c r="C12" s="125"/>
      <c r="D12" s="125"/>
      <c r="E12" s="125"/>
      <c r="F12" s="125"/>
      <c r="G12" s="125"/>
      <c r="H12" s="125"/>
      <c r="I12" s="125"/>
      <c r="J12" s="125"/>
      <c r="L12" s="83">
        <f>SUM(L11:L11)</f>
        <v>0</v>
      </c>
      <c r="M12" s="82"/>
      <c r="N12" s="83">
        <f>SUM(N11:N11)</f>
        <v>0</v>
      </c>
      <c r="O12" s="82"/>
      <c r="P12" s="83">
        <f>SUM(P11:P11)</f>
        <v>0</v>
      </c>
      <c r="Q12" s="82"/>
      <c r="R12" s="83"/>
      <c r="S12" s="82"/>
      <c r="T12" s="83"/>
      <c r="U12" s="82"/>
      <c r="V12" s="83">
        <f>SUM(V11:V11)</f>
        <v>0</v>
      </c>
      <c r="W12" s="82"/>
      <c r="X12" s="83">
        <f>SUM(X11:X11)</f>
        <v>0</v>
      </c>
      <c r="Y12" s="82"/>
      <c r="Z12" s="83"/>
      <c r="AA12" s="82"/>
      <c r="AB12" s="83"/>
      <c r="AC12" s="82"/>
      <c r="AD12" s="83"/>
      <c r="AE12" s="82"/>
      <c r="AF12" s="83"/>
    </row>
    <row r="13" spans="2:32" ht="21.75" thickTop="1" x14ac:dyDescent="0.6"/>
    <row r="17" spans="16:16" ht="33" x14ac:dyDescent="0.8">
      <c r="P17" s="58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4"/>
  <sheetViews>
    <sheetView rightToLeft="1" view="pageBreakPreview" zoomScale="60" zoomScaleNormal="100" workbookViewId="0">
      <selection activeCell="A10" sqref="A10:XFD11"/>
    </sheetView>
  </sheetViews>
  <sheetFormatPr defaultRowHeight="21" x14ac:dyDescent="0.55000000000000004"/>
  <cols>
    <col min="1" max="1" width="12.28515625" style="2" customWidth="1"/>
    <col min="2" max="2" width="21.7109375" style="2" customWidth="1"/>
    <col min="3" max="3" width="1" style="2" customWidth="1"/>
    <col min="4" max="4" width="20.4257812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6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6.5703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8" ht="30" x14ac:dyDescent="0.55000000000000004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8" ht="30" x14ac:dyDescent="0.55000000000000004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13" t="s">
        <v>41</v>
      </c>
      <c r="D8" s="114" t="s">
        <v>42</v>
      </c>
      <c r="E8" s="114" t="s">
        <v>42</v>
      </c>
      <c r="F8" s="114" t="s">
        <v>42</v>
      </c>
      <c r="G8" s="114" t="s">
        <v>42</v>
      </c>
      <c r="H8" s="114" t="s">
        <v>42</v>
      </c>
      <c r="I8" s="114" t="s">
        <v>42</v>
      </c>
      <c r="J8" s="114" t="s">
        <v>42</v>
      </c>
      <c r="L8" s="114" t="s">
        <v>192</v>
      </c>
      <c r="N8" s="114" t="s">
        <v>4</v>
      </c>
      <c r="O8" s="114" t="s">
        <v>4</v>
      </c>
      <c r="P8" s="114" t="s">
        <v>4</v>
      </c>
      <c r="R8" s="114" t="s">
        <v>210</v>
      </c>
      <c r="S8" s="114" t="s">
        <v>5</v>
      </c>
      <c r="T8" s="114" t="s">
        <v>5</v>
      </c>
    </row>
    <row r="9" spans="2:28" s="4" customFormat="1" ht="47.25" customHeight="1" x14ac:dyDescent="0.55000000000000004">
      <c r="B9" s="129" t="s">
        <v>41</v>
      </c>
      <c r="D9" s="127" t="s">
        <v>43</v>
      </c>
      <c r="E9" s="40"/>
      <c r="F9" s="127" t="s">
        <v>44</v>
      </c>
      <c r="G9" s="40"/>
      <c r="H9" s="127" t="s">
        <v>45</v>
      </c>
      <c r="I9" s="40"/>
      <c r="J9" s="127" t="s">
        <v>30</v>
      </c>
      <c r="L9" s="127" t="s">
        <v>46</v>
      </c>
      <c r="N9" s="127" t="s">
        <v>47</v>
      </c>
      <c r="O9" s="40"/>
      <c r="P9" s="127" t="s">
        <v>48</v>
      </c>
      <c r="R9" s="127" t="s">
        <v>46</v>
      </c>
      <c r="S9" s="40"/>
      <c r="T9" s="128" t="s">
        <v>40</v>
      </c>
    </row>
    <row r="10" spans="2:28" s="4" customFormat="1" ht="42" x14ac:dyDescent="0.55000000000000004">
      <c r="B10" s="5" t="s">
        <v>50</v>
      </c>
      <c r="C10" s="5"/>
      <c r="D10" s="29" t="s">
        <v>51</v>
      </c>
      <c r="E10" s="5"/>
      <c r="F10" s="5" t="s">
        <v>49</v>
      </c>
      <c r="G10" s="5"/>
      <c r="H10" s="5" t="s">
        <v>52</v>
      </c>
      <c r="I10" s="5"/>
      <c r="J10" s="30">
        <v>0</v>
      </c>
      <c r="K10" s="5"/>
      <c r="L10" s="30">
        <v>1479205436</v>
      </c>
      <c r="M10" s="5"/>
      <c r="N10" s="30">
        <v>26936936541</v>
      </c>
      <c r="O10" s="5"/>
      <c r="P10" s="30">
        <v>27601890115</v>
      </c>
      <c r="Q10" s="5"/>
      <c r="R10" s="30">
        <v>814251862</v>
      </c>
      <c r="S10" s="5"/>
      <c r="T10" s="46">
        <f>R10/'سرمایه گذاری ها'!$O$18</f>
        <v>1.2198193849138699E-3</v>
      </c>
    </row>
    <row r="11" spans="2:28" s="4" customFormat="1" ht="42" x14ac:dyDescent="0.55000000000000004">
      <c r="B11" s="5" t="s">
        <v>53</v>
      </c>
      <c r="C11" s="5"/>
      <c r="D11" s="29" t="s">
        <v>54</v>
      </c>
      <c r="E11" s="5"/>
      <c r="F11" s="5" t="s">
        <v>49</v>
      </c>
      <c r="G11" s="5"/>
      <c r="H11" s="5" t="s">
        <v>55</v>
      </c>
      <c r="I11" s="5"/>
      <c r="J11" s="30">
        <v>0</v>
      </c>
      <c r="K11" s="5"/>
      <c r="L11" s="30">
        <v>1006476</v>
      </c>
      <c r="M11" s="5"/>
      <c r="N11" s="30">
        <v>8548</v>
      </c>
      <c r="O11" s="5"/>
      <c r="P11" s="30">
        <v>0</v>
      </c>
      <c r="Q11" s="5"/>
      <c r="R11" s="30">
        <v>1015024</v>
      </c>
      <c r="S11" s="5"/>
      <c r="T11" s="46">
        <f>R11/'سرمایه گذاری ها'!$O$18</f>
        <v>1.5205933312963253E-6</v>
      </c>
    </row>
    <row r="12" spans="2:28" s="4" customFormat="1" x14ac:dyDescent="0.55000000000000004">
      <c r="B12" s="5"/>
      <c r="C12" s="5"/>
      <c r="D12" s="29"/>
      <c r="E12" s="5"/>
      <c r="F12" s="5"/>
      <c r="G12" s="5"/>
      <c r="H12" s="5"/>
      <c r="I12" s="5"/>
      <c r="J12" s="30"/>
      <c r="K12" s="5"/>
      <c r="L12" s="30"/>
      <c r="M12" s="5"/>
      <c r="N12" s="30"/>
      <c r="O12" s="5"/>
      <c r="P12" s="30"/>
      <c r="Q12" s="5"/>
      <c r="R12" s="30"/>
      <c r="S12" s="5"/>
      <c r="T12" s="46"/>
    </row>
    <row r="13" spans="2:28" ht="27" thickBot="1" x14ac:dyDescent="0.6">
      <c r="B13" s="126" t="s">
        <v>95</v>
      </c>
      <c r="C13" s="126"/>
      <c r="D13" s="126"/>
      <c r="E13" s="126"/>
      <c r="F13" s="126"/>
      <c r="G13" s="126"/>
      <c r="H13" s="126"/>
      <c r="I13" s="126"/>
      <c r="J13" s="126"/>
      <c r="L13" s="10">
        <f>SUM(L10:L11)</f>
        <v>1480211912</v>
      </c>
      <c r="N13" s="10">
        <f>SUM(N10:N11)</f>
        <v>26936945089</v>
      </c>
      <c r="P13" s="10">
        <f>SUM(P10:P11)</f>
        <v>27601890115</v>
      </c>
      <c r="R13" s="10">
        <f>SUM(R10:R11)</f>
        <v>815266886</v>
      </c>
      <c r="T13" s="67">
        <f>SUM(T10:T11)</f>
        <v>1.2213399782451662E-3</v>
      </c>
    </row>
    <row r="14" spans="2:28" ht="21.75" thickTop="1" x14ac:dyDescent="0.55000000000000004"/>
    <row r="24" spans="10:10" ht="33" x14ac:dyDescent="0.8">
      <c r="J24" s="58">
        <v>6</v>
      </c>
    </row>
  </sheetData>
  <sortState xmlns:xlrd2="http://schemas.microsoft.com/office/spreadsheetml/2017/richdata2" ref="B10:U11">
    <sortCondition descending="1" ref="R10:R11"/>
  </sortState>
  <mergeCells count="18">
    <mergeCell ref="B2:T2"/>
    <mergeCell ref="B3:T3"/>
    <mergeCell ref="B4:T4"/>
    <mergeCell ref="B13:J13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2:28" ht="30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28" ht="30" x14ac:dyDescent="0.6">
      <c r="B4" s="112" t="s">
        <v>209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2:28" ht="117" customHeight="1" x14ac:dyDescent="0.6"/>
    <row r="6" spans="2:28" s="2" customFormat="1" ht="30" x14ac:dyDescent="0.55000000000000004">
      <c r="B6" s="14" t="s">
        <v>114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1" t="s">
        <v>103</v>
      </c>
      <c r="D7" s="112" t="s">
        <v>210</v>
      </c>
      <c r="E7" s="112" t="s">
        <v>5</v>
      </c>
      <c r="F7" s="112" t="s">
        <v>5</v>
      </c>
      <c r="G7" s="112" t="s">
        <v>5</v>
      </c>
      <c r="H7" s="112" t="s">
        <v>5</v>
      </c>
      <c r="I7" s="112" t="s">
        <v>5</v>
      </c>
      <c r="J7" s="112" t="s">
        <v>5</v>
      </c>
      <c r="K7" s="112" t="s">
        <v>5</v>
      </c>
      <c r="L7" s="112" t="s">
        <v>5</v>
      </c>
      <c r="M7" s="112" t="s">
        <v>5</v>
      </c>
      <c r="N7" s="112" t="s">
        <v>5</v>
      </c>
    </row>
    <row r="8" spans="2:28" ht="30" x14ac:dyDescent="0.6">
      <c r="B8" s="131" t="s">
        <v>2</v>
      </c>
      <c r="D8" s="130" t="s">
        <v>6</v>
      </c>
      <c r="E8" s="25"/>
      <c r="F8" s="130" t="s">
        <v>32</v>
      </c>
      <c r="G8" s="25"/>
      <c r="H8" s="130" t="s">
        <v>33</v>
      </c>
      <c r="I8" s="25"/>
      <c r="J8" s="130" t="s">
        <v>34</v>
      </c>
      <c r="K8" s="25"/>
      <c r="L8" s="130" t="s">
        <v>35</v>
      </c>
      <c r="M8" s="25"/>
      <c r="N8" s="130" t="s">
        <v>36</v>
      </c>
    </row>
    <row r="9" spans="2:28" x14ac:dyDescent="0.6">
      <c r="D9" s="72"/>
      <c r="E9" s="72"/>
      <c r="F9" s="72"/>
      <c r="G9" s="72"/>
      <c r="H9" s="72"/>
      <c r="I9" s="72"/>
      <c r="J9" s="109"/>
      <c r="K9" s="72"/>
      <c r="L9" s="72"/>
      <c r="M9" s="72"/>
      <c r="N9" s="72"/>
    </row>
    <row r="10" spans="2:28" ht="22.5" thickBot="1" x14ac:dyDescent="0.65">
      <c r="B10" s="2" t="s">
        <v>95</v>
      </c>
      <c r="D10" s="73">
        <f>SUM(D9)</f>
        <v>0</v>
      </c>
      <c r="E10" s="72"/>
      <c r="F10" s="73">
        <f>SUM(F9)</f>
        <v>0</v>
      </c>
      <c r="G10" s="72"/>
      <c r="H10" s="73">
        <f>SUM(H9)</f>
        <v>0</v>
      </c>
      <c r="I10" s="72"/>
      <c r="J10" s="108">
        <f>SUM(J9)</f>
        <v>0</v>
      </c>
      <c r="K10" s="72"/>
      <c r="L10" s="73">
        <f>SUM(L9)</f>
        <v>0</v>
      </c>
      <c r="M10" s="72"/>
      <c r="N10" s="73"/>
    </row>
    <row r="11" spans="2:28" ht="21.75" thickTop="1" x14ac:dyDescent="0.6"/>
    <row r="21" spans="8:8" ht="30" x14ac:dyDescent="0.75">
      <c r="H21" s="59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7"/>
  <sheetViews>
    <sheetView rightToLeft="1" view="pageBreakPreview" topLeftCell="A9" zoomScaleNormal="100" zoomScaleSheetLayoutView="100" workbookViewId="0">
      <selection activeCell="R29" sqref="R29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12" t="s">
        <v>0</v>
      </c>
      <c r="C2" s="112"/>
      <c r="D2" s="112"/>
      <c r="E2" s="112"/>
      <c r="F2" s="112"/>
      <c r="G2" s="112"/>
      <c r="H2" s="112"/>
    </row>
    <row r="3" spans="1:28" ht="30" x14ac:dyDescent="0.55000000000000004">
      <c r="B3" s="112" t="s">
        <v>56</v>
      </c>
      <c r="C3" s="112"/>
      <c r="D3" s="112"/>
      <c r="E3" s="112"/>
      <c r="F3" s="112"/>
      <c r="G3" s="112"/>
      <c r="H3" s="112"/>
    </row>
    <row r="4" spans="1:28" ht="30" x14ac:dyDescent="0.55000000000000004">
      <c r="B4" s="112" t="s">
        <v>209</v>
      </c>
      <c r="C4" s="112"/>
      <c r="D4" s="112"/>
      <c r="E4" s="112"/>
      <c r="F4" s="112"/>
      <c r="G4" s="112"/>
      <c r="H4" s="112"/>
    </row>
    <row r="6" spans="1:28" ht="30" x14ac:dyDescent="0.55000000000000004">
      <c r="A6" s="2" t="s">
        <v>113</v>
      </c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32" t="s">
        <v>60</v>
      </c>
      <c r="C8" s="43"/>
      <c r="D8" s="132" t="s">
        <v>46</v>
      </c>
      <c r="E8" s="43"/>
      <c r="F8" s="132" t="s">
        <v>82</v>
      </c>
      <c r="G8" s="43"/>
      <c r="H8" s="132" t="s">
        <v>12</v>
      </c>
    </row>
    <row r="9" spans="1:28" s="4" customFormat="1" ht="42" x14ac:dyDescent="0.55000000000000004">
      <c r="B9" s="4" t="s">
        <v>93</v>
      </c>
      <c r="D9" s="68">
        <f>'سرمایه‌گذاری در اوراق بهادار'!J23</f>
        <v>740396274</v>
      </c>
      <c r="F9" s="46">
        <f>D9/$D$12</f>
        <v>-0.11542896749045209</v>
      </c>
      <c r="G9" s="6"/>
      <c r="H9" s="46">
        <f>D9/'سرمایه گذاری ها'!$O$18</f>
        <v>1.109177356162068E-3</v>
      </c>
    </row>
    <row r="10" spans="1:28" s="4" customFormat="1" x14ac:dyDescent="0.55000000000000004">
      <c r="B10" s="4" t="s">
        <v>94</v>
      </c>
      <c r="D10" s="68">
        <f>'درآمد سپرده بانکی'!F13</f>
        <v>3485792</v>
      </c>
      <c r="F10" s="46">
        <f t="shared" ref="F10:F11" si="0">D10/$D$12</f>
        <v>-5.4344056767427484E-4</v>
      </c>
      <c r="G10" s="6"/>
      <c r="H10" s="46">
        <f>D10/'سرمایه گذاری ها'!$O$18</f>
        <v>5.222016493684958E-6</v>
      </c>
    </row>
    <row r="11" spans="1:28" s="4" customFormat="1" x14ac:dyDescent="0.55000000000000004">
      <c r="B11" s="4" t="s">
        <v>92</v>
      </c>
      <c r="D11" s="68">
        <f>'سرمایه‌گذاری در سهام'!J67</f>
        <v>-7158184213</v>
      </c>
      <c r="F11" s="46">
        <f t="shared" si="0"/>
        <v>1.1159724080581264</v>
      </c>
      <c r="G11" s="6"/>
      <c r="H11" s="46">
        <f>D11/'سرمایه گذاری ها'!$O$18</f>
        <v>-1.0723576170098869E-2</v>
      </c>
    </row>
    <row r="12" spans="1:28" ht="21.75" thickBot="1" x14ac:dyDescent="0.6">
      <c r="B12" s="31" t="s">
        <v>95</v>
      </c>
      <c r="D12" s="10">
        <f>SUM(D9:D11)</f>
        <v>-6414302147</v>
      </c>
      <c r="F12" s="67">
        <f>SUM(F9:F11)</f>
        <v>1</v>
      </c>
      <c r="G12" s="45"/>
      <c r="H12" s="67">
        <f>SUM(H9:H11)</f>
        <v>-9.6091767974431155E-3</v>
      </c>
    </row>
    <row r="13" spans="1:28" ht="21.75" thickTop="1" x14ac:dyDescent="0.55000000000000004"/>
    <row r="17" spans="4:4" ht="30" x14ac:dyDescent="0.75">
      <c r="D17" s="60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2022-09-27T18:13:13Z</cp:lastPrinted>
  <dcterms:created xsi:type="dcterms:W3CDTF">2021-12-28T12:49:50Z</dcterms:created>
  <dcterms:modified xsi:type="dcterms:W3CDTF">2022-09-28T05:20:38Z</dcterms:modified>
</cp:coreProperties>
</file>